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Tosh\MyHP\wgt\"/>
    </mc:Choice>
  </mc:AlternateContent>
  <xr:revisionPtr revIDLastSave="0" documentId="13_ncr:1_{B963C648-667E-4392-953D-4BEBAD59757F}" xr6:coauthVersionLast="47" xr6:coauthVersionMax="47" xr10:uidLastSave="{00000000-0000-0000-0000-000000000000}"/>
  <bookViews>
    <workbookView xWindow="-110" yWindow="-110" windowWidth="19420" windowHeight="11500" xr2:uid="{DC052D2B-1523-4D9D-A040-DA5BA541E629}"/>
  </bookViews>
  <sheets>
    <sheet name="活動状況" sheetId="1" r:id="rId1"/>
    <sheet name="Sheet1" sheetId="5" r:id="rId2"/>
    <sheet name="phase9" sheetId="4" r:id="rId3"/>
  </sheets>
  <definedNames>
    <definedName name="_xlnm._FilterDatabase" localSheetId="2" hidden="1">phase9!$A$17:$E$211</definedName>
    <definedName name="_xlnm.Print_Area" localSheetId="0">活動状況!$A$1:$BO$399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5" i="1" l="1"/>
  <c r="I364" i="1"/>
  <c r="I363" i="1"/>
  <c r="I362" i="1"/>
  <c r="I361" i="1"/>
  <c r="I360" i="1"/>
  <c r="I359" i="1"/>
  <c r="I358" i="1"/>
  <c r="I355" i="1"/>
  <c r="I356" i="1"/>
  <c r="I357" i="1"/>
  <c r="AB371" i="1"/>
  <c r="AB372" i="1" s="1"/>
  <c r="AB369" i="1"/>
  <c r="AB370" i="1" s="1"/>
  <c r="AB329" i="1"/>
  <c r="AB330" i="1" s="1"/>
  <c r="AB327" i="1"/>
  <c r="AB328" i="1" s="1"/>
  <c r="AB254" i="1"/>
  <c r="AB255" i="1" s="1"/>
  <c r="AB252" i="1"/>
  <c r="AB253" i="1" s="1"/>
  <c r="AB208" i="1"/>
  <c r="AB209" i="1" s="1"/>
  <c r="AB206" i="1"/>
  <c r="AB207" i="1" s="1"/>
  <c r="AB166" i="1"/>
  <c r="AB167" i="1" s="1"/>
  <c r="AB164" i="1"/>
  <c r="AB165" i="1" s="1"/>
  <c r="AB133" i="1"/>
  <c r="AB134" i="1" s="1"/>
  <c r="AB131" i="1"/>
  <c r="AB132" i="1" s="1"/>
  <c r="AB95" i="1"/>
  <c r="AB96" i="1" s="1"/>
  <c r="AB93" i="1"/>
  <c r="AB94" i="1" s="1"/>
  <c r="AB66" i="1"/>
  <c r="AB67" i="1" s="1"/>
  <c r="AB64" i="1"/>
  <c r="AB65" i="1" s="1"/>
  <c r="AB38" i="1"/>
  <c r="AB36" i="1"/>
  <c r="AB17" i="1"/>
  <c r="AB18" i="1" s="1"/>
  <c r="AB15" i="1"/>
  <c r="AB16" i="1" s="1"/>
  <c r="AB37" i="1" s="1"/>
  <c r="I353" i="1"/>
  <c r="I354" i="1"/>
  <c r="I351" i="1"/>
  <c r="I352" i="1"/>
  <c r="E230" i="4"/>
  <c r="I350" i="1"/>
  <c r="I349" i="1"/>
  <c r="I348" i="1"/>
  <c r="AC371" i="1"/>
  <c r="AC372" i="1"/>
  <c r="AC369" i="1"/>
  <c r="AC370" i="1" s="1"/>
  <c r="AC329" i="1"/>
  <c r="AC330" i="1" s="1"/>
  <c r="AC327" i="1"/>
  <c r="AC328" i="1" s="1"/>
  <c r="AC254" i="1"/>
  <c r="AC255" i="1" s="1"/>
  <c r="AC252" i="1"/>
  <c r="AC253" i="1"/>
  <c r="AC208" i="1"/>
  <c r="AC209" i="1"/>
  <c r="AC206" i="1"/>
  <c r="AC207" i="1"/>
  <c r="AC166" i="1"/>
  <c r="AC167" i="1" s="1"/>
  <c r="AC164" i="1"/>
  <c r="AC165" i="1" s="1"/>
  <c r="AC133" i="1"/>
  <c r="AC134" i="1" s="1"/>
  <c r="AC131" i="1"/>
  <c r="AC132" i="1" s="1"/>
  <c r="AC95" i="1"/>
  <c r="AC96" i="1" s="1"/>
  <c r="AC93" i="1"/>
  <c r="AC94" i="1" s="1"/>
  <c r="AC66" i="1"/>
  <c r="AC67" i="1" s="1"/>
  <c r="AC64" i="1"/>
  <c r="AC65" i="1" s="1"/>
  <c r="AC38" i="1"/>
  <c r="AC36" i="1"/>
  <c r="AC17" i="1"/>
  <c r="AC18" i="1"/>
  <c r="AC15" i="1"/>
  <c r="AC16" i="1" s="1"/>
  <c r="W379" i="1"/>
  <c r="W371" i="1"/>
  <c r="W369" i="1"/>
  <c r="W337" i="1"/>
  <c r="W329" i="1"/>
  <c r="W327" i="1"/>
  <c r="W262" i="1"/>
  <c r="W254" i="1"/>
  <c r="W252" i="1"/>
  <c r="W216" i="1"/>
  <c r="W208" i="1"/>
  <c r="W206" i="1"/>
  <c r="W174" i="1"/>
  <c r="W166" i="1"/>
  <c r="W164" i="1"/>
  <c r="W141" i="1"/>
  <c r="W133" i="1"/>
  <c r="W131" i="1"/>
  <c r="W103" i="1"/>
  <c r="W95" i="1"/>
  <c r="W93" i="1"/>
  <c r="W74" i="1"/>
  <c r="W66" i="1"/>
  <c r="W64" i="1"/>
  <c r="W46" i="1"/>
  <c r="W38" i="1"/>
  <c r="W36" i="1"/>
  <c r="W25" i="1"/>
  <c r="W17" i="1"/>
  <c r="W18" i="1" s="1"/>
  <c r="W15" i="1"/>
  <c r="W16" i="1" s="1"/>
  <c r="X379" i="1"/>
  <c r="X371" i="1"/>
  <c r="X369" i="1"/>
  <c r="X337" i="1"/>
  <c r="X329" i="1"/>
  <c r="X327" i="1"/>
  <c r="X262" i="1"/>
  <c r="X254" i="1"/>
  <c r="X252" i="1"/>
  <c r="X216" i="1"/>
  <c r="X208" i="1"/>
  <c r="X206" i="1"/>
  <c r="X174" i="1"/>
  <c r="X166" i="1"/>
  <c r="X164" i="1"/>
  <c r="X141" i="1"/>
  <c r="X133" i="1"/>
  <c r="X131" i="1"/>
  <c r="X103" i="1"/>
  <c r="X95" i="1"/>
  <c r="X93" i="1"/>
  <c r="X74" i="1"/>
  <c r="X66" i="1"/>
  <c r="X64" i="1"/>
  <c r="X46" i="1"/>
  <c r="X38" i="1"/>
  <c r="X36" i="1"/>
  <c r="X37" i="1" s="1"/>
  <c r="X25" i="1"/>
  <c r="X17" i="1"/>
  <c r="X18" i="1" s="1"/>
  <c r="X15" i="1"/>
  <c r="X16" i="1" s="1"/>
  <c r="I346" i="1"/>
  <c r="I392" i="1"/>
  <c r="I347" i="1"/>
  <c r="V379" i="1"/>
  <c r="V371" i="1"/>
  <c r="V369" i="1"/>
  <c r="V337" i="1"/>
  <c r="V329" i="1"/>
  <c r="V327" i="1"/>
  <c r="V262" i="1"/>
  <c r="V254" i="1"/>
  <c r="V252" i="1"/>
  <c r="V216" i="1"/>
  <c r="V208" i="1"/>
  <c r="V206" i="1"/>
  <c r="V174" i="1"/>
  <c r="V166" i="1"/>
  <c r="V164" i="1"/>
  <c r="V141" i="1"/>
  <c r="V133" i="1"/>
  <c r="V131" i="1"/>
  <c r="V103" i="1"/>
  <c r="V95" i="1"/>
  <c r="V93" i="1"/>
  <c r="V74" i="1"/>
  <c r="V66" i="1"/>
  <c r="V64" i="1"/>
  <c r="V46" i="1"/>
  <c r="V38" i="1"/>
  <c r="V39" i="1" s="1"/>
  <c r="V36" i="1"/>
  <c r="V25" i="1"/>
  <c r="V17" i="1"/>
  <c r="V18" i="1"/>
  <c r="V15" i="1"/>
  <c r="V16" i="1" s="1"/>
  <c r="V37" i="1" s="1"/>
  <c r="U379" i="1"/>
  <c r="U371" i="1"/>
  <c r="U369" i="1"/>
  <c r="U337" i="1"/>
  <c r="U329" i="1"/>
  <c r="U327" i="1"/>
  <c r="U262" i="1"/>
  <c r="U254" i="1"/>
  <c r="U252" i="1"/>
  <c r="U216" i="1"/>
  <c r="U208" i="1"/>
  <c r="U206" i="1"/>
  <c r="U174" i="1"/>
  <c r="U166" i="1"/>
  <c r="U164" i="1"/>
  <c r="U141" i="1"/>
  <c r="U133" i="1"/>
  <c r="U131" i="1"/>
  <c r="U103" i="1"/>
  <c r="U95" i="1"/>
  <c r="U93" i="1"/>
  <c r="U74" i="1"/>
  <c r="U66" i="1"/>
  <c r="U64" i="1"/>
  <c r="U46" i="1"/>
  <c r="U38" i="1"/>
  <c r="U36" i="1"/>
  <c r="U25" i="1"/>
  <c r="U17" i="1"/>
  <c r="U18" i="1" s="1"/>
  <c r="U39" i="1" s="1"/>
  <c r="U15" i="1"/>
  <c r="U16" i="1" s="1"/>
  <c r="AD15" i="1"/>
  <c r="AD16" i="1" s="1"/>
  <c r="AD17" i="1"/>
  <c r="AD18" i="1" s="1"/>
  <c r="AD25" i="1"/>
  <c r="AD36" i="1"/>
  <c r="AD37" i="1" s="1"/>
  <c r="AD38" i="1"/>
  <c r="AD46" i="1"/>
  <c r="AD64" i="1"/>
  <c r="AD66" i="1"/>
  <c r="AD74" i="1"/>
  <c r="AD93" i="1"/>
  <c r="AD95" i="1"/>
  <c r="AD103" i="1"/>
  <c r="AD131" i="1"/>
  <c r="AD133" i="1"/>
  <c r="AD141" i="1"/>
  <c r="AD164" i="1"/>
  <c r="AD166" i="1"/>
  <c r="AD174" i="1"/>
  <c r="AD206" i="1"/>
  <c r="AD208" i="1"/>
  <c r="AD216" i="1"/>
  <c r="AD252" i="1"/>
  <c r="AD254" i="1"/>
  <c r="AD262" i="1"/>
  <c r="AD327" i="1"/>
  <c r="AD329" i="1"/>
  <c r="AD337" i="1"/>
  <c r="AD369" i="1"/>
  <c r="AD371" i="1"/>
  <c r="AD379" i="1"/>
  <c r="I344" i="1"/>
  <c r="I345" i="1"/>
  <c r="AF379" i="1"/>
  <c r="AE379" i="1"/>
  <c r="AF371" i="1"/>
  <c r="AE371" i="1"/>
  <c r="AF369" i="1"/>
  <c r="AE369" i="1"/>
  <c r="AF337" i="1"/>
  <c r="AE337" i="1"/>
  <c r="AF329" i="1"/>
  <c r="AE329" i="1"/>
  <c r="AF327" i="1"/>
  <c r="AE327" i="1"/>
  <c r="AF262" i="1"/>
  <c r="AE262" i="1"/>
  <c r="AF254" i="1"/>
  <c r="AE254" i="1"/>
  <c r="AF252" i="1"/>
  <c r="AE252" i="1"/>
  <c r="AF216" i="1"/>
  <c r="AE216" i="1"/>
  <c r="AF208" i="1"/>
  <c r="AE208" i="1"/>
  <c r="AF206" i="1"/>
  <c r="AE206" i="1"/>
  <c r="AF174" i="1"/>
  <c r="AE174" i="1"/>
  <c r="AF166" i="1"/>
  <c r="AE166" i="1"/>
  <c r="AF164" i="1"/>
  <c r="AE164" i="1"/>
  <c r="AF141" i="1"/>
  <c r="AE141" i="1"/>
  <c r="AF133" i="1"/>
  <c r="AE133" i="1"/>
  <c r="AF131" i="1"/>
  <c r="AE131" i="1"/>
  <c r="AF103" i="1"/>
  <c r="AE103" i="1"/>
  <c r="AF95" i="1"/>
  <c r="AE95" i="1"/>
  <c r="AF93" i="1"/>
  <c r="AE93" i="1"/>
  <c r="AF74" i="1"/>
  <c r="AE74" i="1"/>
  <c r="AF66" i="1"/>
  <c r="AE66" i="1"/>
  <c r="AF64" i="1"/>
  <c r="AE64" i="1"/>
  <c r="AF46" i="1"/>
  <c r="AE46" i="1"/>
  <c r="AF38" i="1"/>
  <c r="AE38" i="1"/>
  <c r="AF36" i="1"/>
  <c r="AE36" i="1"/>
  <c r="AF25" i="1"/>
  <c r="AE25" i="1"/>
  <c r="AF17" i="1"/>
  <c r="AF18" i="1"/>
  <c r="AF39" i="1" s="1"/>
  <c r="AF67" i="1" s="1"/>
  <c r="AF96" i="1" s="1"/>
  <c r="AF134" i="1" s="1"/>
  <c r="AF167" i="1" s="1"/>
  <c r="AE17" i="1"/>
  <c r="AE18" i="1"/>
  <c r="AF15" i="1"/>
  <c r="AF16" i="1" s="1"/>
  <c r="AE15" i="1"/>
  <c r="AE16" i="1"/>
  <c r="AQ379" i="1"/>
  <c r="AQ371" i="1"/>
  <c r="AQ369" i="1"/>
  <c r="AQ337" i="1"/>
  <c r="AQ329" i="1"/>
  <c r="AQ327" i="1"/>
  <c r="AQ262" i="1"/>
  <c r="AQ254" i="1"/>
  <c r="AQ252" i="1"/>
  <c r="AQ216" i="1"/>
  <c r="AQ208" i="1"/>
  <c r="AQ206" i="1"/>
  <c r="AQ174" i="1"/>
  <c r="AQ166" i="1"/>
  <c r="AQ164" i="1"/>
  <c r="AQ141" i="1"/>
  <c r="AQ133" i="1"/>
  <c r="AQ131" i="1"/>
  <c r="AQ103" i="1"/>
  <c r="AQ95" i="1"/>
  <c r="AQ93" i="1"/>
  <c r="AQ74" i="1"/>
  <c r="AQ66" i="1"/>
  <c r="AQ64" i="1"/>
  <c r="AQ46" i="1"/>
  <c r="AQ38" i="1"/>
  <c r="AQ39" i="1" s="1"/>
  <c r="AQ67" i="1" s="1"/>
  <c r="AQ36" i="1"/>
  <c r="AQ25" i="1"/>
  <c r="AQ17" i="1"/>
  <c r="AQ18" i="1" s="1"/>
  <c r="AQ15" i="1"/>
  <c r="AQ16" i="1"/>
  <c r="Y379" i="1"/>
  <c r="T379" i="1"/>
  <c r="Y371" i="1"/>
  <c r="T371" i="1"/>
  <c r="Y369" i="1"/>
  <c r="T369" i="1"/>
  <c r="Y337" i="1"/>
  <c r="T337" i="1"/>
  <c r="Y329" i="1"/>
  <c r="T329" i="1"/>
  <c r="Y327" i="1"/>
  <c r="T327" i="1"/>
  <c r="Y262" i="1"/>
  <c r="T262" i="1"/>
  <c r="Y254" i="1"/>
  <c r="T254" i="1"/>
  <c r="Y252" i="1"/>
  <c r="T252" i="1"/>
  <c r="Y216" i="1"/>
  <c r="T216" i="1"/>
  <c r="Y208" i="1"/>
  <c r="T208" i="1"/>
  <c r="Y206" i="1"/>
  <c r="T206" i="1"/>
  <c r="Y174" i="1"/>
  <c r="T174" i="1"/>
  <c r="Y166" i="1"/>
  <c r="T166" i="1"/>
  <c r="Y164" i="1"/>
  <c r="T164" i="1"/>
  <c r="Y141" i="1"/>
  <c r="T141" i="1"/>
  <c r="Y133" i="1"/>
  <c r="T133" i="1"/>
  <c r="Y131" i="1"/>
  <c r="T131" i="1"/>
  <c r="Y103" i="1"/>
  <c r="T103" i="1"/>
  <c r="Y95" i="1"/>
  <c r="T95" i="1"/>
  <c r="Y93" i="1"/>
  <c r="T93" i="1"/>
  <c r="Y74" i="1"/>
  <c r="T74" i="1"/>
  <c r="Y66" i="1"/>
  <c r="T66" i="1"/>
  <c r="Y64" i="1"/>
  <c r="T64" i="1"/>
  <c r="Y46" i="1"/>
  <c r="T46" i="1"/>
  <c r="Y38" i="1"/>
  <c r="T38" i="1"/>
  <c r="Y36" i="1"/>
  <c r="T36" i="1"/>
  <c r="Y25" i="1"/>
  <c r="T25" i="1"/>
  <c r="Y17" i="1"/>
  <c r="Y18" i="1" s="1"/>
  <c r="T17" i="1"/>
  <c r="T18" i="1" s="1"/>
  <c r="Y15" i="1"/>
  <c r="Y16" i="1" s="1"/>
  <c r="T15" i="1"/>
  <c r="T16" i="1" s="1"/>
  <c r="T37" i="1" s="1"/>
  <c r="S379" i="1"/>
  <c r="S371" i="1"/>
  <c r="S369" i="1"/>
  <c r="S337" i="1"/>
  <c r="S329" i="1"/>
  <c r="S327" i="1"/>
  <c r="S262" i="1"/>
  <c r="S254" i="1"/>
  <c r="S252" i="1"/>
  <c r="S216" i="1"/>
  <c r="S208" i="1"/>
  <c r="S206" i="1"/>
  <c r="S174" i="1"/>
  <c r="S166" i="1"/>
  <c r="S164" i="1"/>
  <c r="S141" i="1"/>
  <c r="S133" i="1"/>
  <c r="S131" i="1"/>
  <c r="S103" i="1"/>
  <c r="S95" i="1"/>
  <c r="S93" i="1"/>
  <c r="S74" i="1"/>
  <c r="S66" i="1"/>
  <c r="S67" i="1" s="1"/>
  <c r="S64" i="1"/>
  <c r="S65" i="1" s="1"/>
  <c r="S46" i="1"/>
  <c r="S38" i="1"/>
  <c r="S36" i="1"/>
  <c r="S25" i="1"/>
  <c r="S17" i="1"/>
  <c r="S18" i="1"/>
  <c r="S39" i="1" s="1"/>
  <c r="S15" i="1"/>
  <c r="S16" i="1" s="1"/>
  <c r="AG379" i="1"/>
  <c r="AG371" i="1"/>
  <c r="AG369" i="1"/>
  <c r="AG337" i="1"/>
  <c r="AG329" i="1"/>
  <c r="AG327" i="1"/>
  <c r="AG262" i="1"/>
  <c r="AG254" i="1"/>
  <c r="AG252" i="1"/>
  <c r="AG216" i="1"/>
  <c r="AG208" i="1"/>
  <c r="AG206" i="1"/>
  <c r="AG174" i="1"/>
  <c r="AG166" i="1"/>
  <c r="AG164" i="1"/>
  <c r="AG141" i="1"/>
  <c r="AG133" i="1"/>
  <c r="AG131" i="1"/>
  <c r="AG103" i="1"/>
  <c r="AG95" i="1"/>
  <c r="AG93" i="1"/>
  <c r="AG74" i="1"/>
  <c r="AG66" i="1"/>
  <c r="AG64" i="1"/>
  <c r="AG46" i="1"/>
  <c r="AG38" i="1"/>
  <c r="AG36" i="1"/>
  <c r="AG25" i="1"/>
  <c r="AG17" i="1"/>
  <c r="AG18" i="1" s="1"/>
  <c r="AG15" i="1"/>
  <c r="AG16" i="1" s="1"/>
  <c r="I343" i="1"/>
  <c r="I342" i="1"/>
  <c r="Q371" i="1"/>
  <c r="Q369" i="1"/>
  <c r="Q337" i="1"/>
  <c r="Q329" i="1"/>
  <c r="Q327" i="1"/>
  <c r="Q262" i="1"/>
  <c r="Q254" i="1"/>
  <c r="Q252" i="1"/>
  <c r="Q216" i="1"/>
  <c r="Q208" i="1"/>
  <c r="Q206" i="1"/>
  <c r="Q174" i="1"/>
  <c r="Q166" i="1"/>
  <c r="Q164" i="1"/>
  <c r="Q141" i="1"/>
  <c r="Q133" i="1"/>
  <c r="Q131" i="1"/>
  <c r="Q103" i="1"/>
  <c r="Q95" i="1"/>
  <c r="Q93" i="1"/>
  <c r="Q74" i="1"/>
  <c r="Q66" i="1"/>
  <c r="Q64" i="1"/>
  <c r="Q46" i="1"/>
  <c r="Q38" i="1"/>
  <c r="Q36" i="1"/>
  <c r="Q25" i="1"/>
  <c r="Q17" i="1"/>
  <c r="Q18" i="1"/>
  <c r="Q39" i="1" s="1"/>
  <c r="Q15" i="1"/>
  <c r="Q16" i="1" s="1"/>
  <c r="Q37" i="1" s="1"/>
  <c r="I341" i="1"/>
  <c r="I340" i="1"/>
  <c r="F339" i="1"/>
  <c r="F369" i="1" s="1"/>
  <c r="E336" i="1"/>
  <c r="D336" i="1"/>
  <c r="D140" i="1"/>
  <c r="P371" i="1"/>
  <c r="P369" i="1"/>
  <c r="BO337" i="1"/>
  <c r="BN337" i="1"/>
  <c r="BM337" i="1"/>
  <c r="BL337" i="1"/>
  <c r="BK337" i="1"/>
  <c r="BJ337" i="1"/>
  <c r="BI337" i="1"/>
  <c r="BH337" i="1"/>
  <c r="BG337" i="1"/>
  <c r="Z337" i="1"/>
  <c r="BF337" i="1"/>
  <c r="BE337" i="1"/>
  <c r="BD337" i="1"/>
  <c r="BC337" i="1"/>
  <c r="BB337" i="1"/>
  <c r="BA337" i="1"/>
  <c r="AZ337" i="1"/>
  <c r="AY337" i="1"/>
  <c r="AX337" i="1"/>
  <c r="AW337" i="1"/>
  <c r="AV337" i="1"/>
  <c r="AU337" i="1"/>
  <c r="AT337" i="1"/>
  <c r="AS337" i="1"/>
  <c r="AR337" i="1"/>
  <c r="AP337" i="1"/>
  <c r="AO337" i="1"/>
  <c r="AN337" i="1"/>
  <c r="AM337" i="1"/>
  <c r="AL337" i="1"/>
  <c r="AK337" i="1"/>
  <c r="AJ337" i="1"/>
  <c r="AI337" i="1"/>
  <c r="AH337" i="1"/>
  <c r="AA337" i="1"/>
  <c r="R337" i="1"/>
  <c r="P337" i="1"/>
  <c r="O337" i="1"/>
  <c r="N337" i="1"/>
  <c r="M337" i="1"/>
  <c r="L337" i="1"/>
  <c r="K337" i="1"/>
  <c r="J337" i="1"/>
  <c r="P262" i="1"/>
  <c r="P216" i="1"/>
  <c r="P174" i="1"/>
  <c r="P141" i="1"/>
  <c r="P103" i="1"/>
  <c r="P74" i="1"/>
  <c r="P46" i="1"/>
  <c r="P25" i="1"/>
  <c r="P329" i="1"/>
  <c r="P327" i="1"/>
  <c r="P254" i="1"/>
  <c r="P252" i="1"/>
  <c r="P208" i="1"/>
  <c r="P206" i="1"/>
  <c r="P166" i="1"/>
  <c r="P164" i="1"/>
  <c r="P133" i="1"/>
  <c r="P131" i="1"/>
  <c r="P95" i="1"/>
  <c r="P93" i="1"/>
  <c r="P66" i="1"/>
  <c r="P64" i="1"/>
  <c r="P38" i="1"/>
  <c r="P36" i="1"/>
  <c r="P17" i="1"/>
  <c r="P18" i="1" s="1"/>
  <c r="P15" i="1"/>
  <c r="P16" i="1" s="1"/>
  <c r="BO371" i="1"/>
  <c r="BN371" i="1"/>
  <c r="BM371" i="1"/>
  <c r="BL371" i="1"/>
  <c r="BK371" i="1"/>
  <c r="BJ371" i="1"/>
  <c r="BI371" i="1"/>
  <c r="BH371" i="1"/>
  <c r="BG371" i="1"/>
  <c r="Z371" i="1"/>
  <c r="BF371" i="1"/>
  <c r="BE371" i="1"/>
  <c r="BD371" i="1"/>
  <c r="BC371" i="1"/>
  <c r="BB371" i="1"/>
  <c r="BA371" i="1"/>
  <c r="AZ371" i="1"/>
  <c r="AY371" i="1"/>
  <c r="AX371" i="1"/>
  <c r="AW371" i="1"/>
  <c r="AV371" i="1"/>
  <c r="AU371" i="1"/>
  <c r="AT371" i="1"/>
  <c r="AS371" i="1"/>
  <c r="AR371" i="1"/>
  <c r="AP371" i="1"/>
  <c r="AO371" i="1"/>
  <c r="AN371" i="1"/>
  <c r="AM371" i="1"/>
  <c r="AL371" i="1"/>
  <c r="AK371" i="1"/>
  <c r="AJ371" i="1"/>
  <c r="AI371" i="1"/>
  <c r="AH371" i="1"/>
  <c r="AA371" i="1"/>
  <c r="R371" i="1"/>
  <c r="O371" i="1"/>
  <c r="N371" i="1"/>
  <c r="M371" i="1"/>
  <c r="L371" i="1"/>
  <c r="K371" i="1"/>
  <c r="J371" i="1"/>
  <c r="BO369" i="1"/>
  <c r="BN369" i="1"/>
  <c r="BM369" i="1"/>
  <c r="BL369" i="1"/>
  <c r="BK369" i="1"/>
  <c r="BJ369" i="1"/>
  <c r="BI369" i="1"/>
  <c r="BH369" i="1"/>
  <c r="BG369" i="1"/>
  <c r="Z369" i="1"/>
  <c r="BF369" i="1"/>
  <c r="BE369" i="1"/>
  <c r="BD369" i="1"/>
  <c r="BC369" i="1"/>
  <c r="BB369" i="1"/>
  <c r="BA369" i="1"/>
  <c r="AZ369" i="1"/>
  <c r="AY369" i="1"/>
  <c r="AX369" i="1"/>
  <c r="AW369" i="1"/>
  <c r="AV369" i="1"/>
  <c r="AU369" i="1"/>
  <c r="AT369" i="1"/>
  <c r="AS369" i="1"/>
  <c r="AR369" i="1"/>
  <c r="AP369" i="1"/>
  <c r="AO369" i="1"/>
  <c r="AN369" i="1"/>
  <c r="AM369" i="1"/>
  <c r="AL369" i="1"/>
  <c r="AK369" i="1"/>
  <c r="AJ369" i="1"/>
  <c r="AI369" i="1"/>
  <c r="AH369" i="1"/>
  <c r="AA369" i="1"/>
  <c r="R369" i="1"/>
  <c r="O369" i="1"/>
  <c r="N369" i="1"/>
  <c r="M369" i="1"/>
  <c r="L369" i="1"/>
  <c r="K369" i="1"/>
  <c r="J369" i="1"/>
  <c r="I367" i="1"/>
  <c r="I339" i="1"/>
  <c r="I391" i="1"/>
  <c r="I390" i="1"/>
  <c r="I302" i="1"/>
  <c r="I298" i="1"/>
  <c r="I297" i="1"/>
  <c r="I301" i="1"/>
  <c r="I300" i="1"/>
  <c r="I299" i="1"/>
  <c r="I296" i="1"/>
  <c r="I294" i="1"/>
  <c r="I295" i="1"/>
  <c r="I292" i="1"/>
  <c r="I290" i="1"/>
  <c r="I289" i="1"/>
  <c r="I285" i="1"/>
  <c r="O379" i="1"/>
  <c r="O329" i="1"/>
  <c r="O327" i="1"/>
  <c r="O262" i="1"/>
  <c r="O254" i="1"/>
  <c r="O252" i="1"/>
  <c r="O216" i="1"/>
  <c r="O208" i="1"/>
  <c r="O206" i="1"/>
  <c r="O174" i="1"/>
  <c r="O166" i="1"/>
  <c r="O164" i="1"/>
  <c r="O141" i="1"/>
  <c r="O133" i="1"/>
  <c r="O131" i="1"/>
  <c r="O103" i="1"/>
  <c r="O95" i="1"/>
  <c r="O93" i="1"/>
  <c r="O74" i="1"/>
  <c r="O66" i="1"/>
  <c r="O64" i="1"/>
  <c r="O46" i="1"/>
  <c r="O38" i="1"/>
  <c r="O36" i="1"/>
  <c r="O25" i="1"/>
  <c r="O17" i="1"/>
  <c r="O18" i="1" s="1"/>
  <c r="O15" i="1"/>
  <c r="O16" i="1" s="1"/>
  <c r="I288" i="1"/>
  <c r="I287" i="1"/>
  <c r="I286" i="1"/>
  <c r="C136" i="4"/>
  <c r="I303" i="1"/>
  <c r="I283" i="1"/>
  <c r="I282" i="1"/>
  <c r="I284" i="1"/>
  <c r="I280" i="1"/>
  <c r="I279" i="1"/>
  <c r="I278" i="1"/>
  <c r="I277" i="1"/>
  <c r="I276" i="1"/>
  <c r="I274" i="1"/>
  <c r="I275" i="1"/>
  <c r="I273" i="1"/>
  <c r="AJ379" i="1"/>
  <c r="AJ329" i="1"/>
  <c r="AJ327" i="1"/>
  <c r="AJ262" i="1"/>
  <c r="AJ254" i="1"/>
  <c r="AJ252" i="1"/>
  <c r="AJ216" i="1"/>
  <c r="AJ208" i="1"/>
  <c r="AJ206" i="1"/>
  <c r="AJ174" i="1"/>
  <c r="AJ166" i="1"/>
  <c r="AJ164" i="1"/>
  <c r="AJ141" i="1"/>
  <c r="AJ133" i="1"/>
  <c r="AJ131" i="1"/>
  <c r="AJ103" i="1"/>
  <c r="AJ95" i="1"/>
  <c r="AJ93" i="1"/>
  <c r="AJ74" i="1"/>
  <c r="AJ66" i="1"/>
  <c r="AJ64" i="1"/>
  <c r="AJ46" i="1"/>
  <c r="AJ38" i="1"/>
  <c r="AJ36" i="1"/>
  <c r="AJ25" i="1"/>
  <c r="AJ17" i="1"/>
  <c r="AJ18" i="1" s="1"/>
  <c r="AJ15" i="1"/>
  <c r="AJ16" i="1" s="1"/>
  <c r="AJ37" i="1" s="1"/>
  <c r="AI379" i="1"/>
  <c r="AI329" i="1"/>
  <c r="AI327" i="1"/>
  <c r="AI262" i="1"/>
  <c r="AI254" i="1"/>
  <c r="AI252" i="1"/>
  <c r="AI216" i="1"/>
  <c r="AI208" i="1"/>
  <c r="AI206" i="1"/>
  <c r="AI174" i="1"/>
  <c r="AI166" i="1"/>
  <c r="AI164" i="1"/>
  <c r="AI141" i="1"/>
  <c r="AI133" i="1"/>
  <c r="AI131" i="1"/>
  <c r="AI103" i="1"/>
  <c r="AI95" i="1"/>
  <c r="AI93" i="1"/>
  <c r="AI74" i="1"/>
  <c r="AI66" i="1"/>
  <c r="AI64" i="1"/>
  <c r="AI46" i="1"/>
  <c r="AI38" i="1"/>
  <c r="AI36" i="1"/>
  <c r="AI25" i="1"/>
  <c r="AI17" i="1"/>
  <c r="AI18" i="1" s="1"/>
  <c r="AI39" i="1" s="1"/>
  <c r="AI15" i="1"/>
  <c r="AI16" i="1" s="1"/>
  <c r="I272" i="1"/>
  <c r="F268" i="1"/>
  <c r="F327" i="1" s="1"/>
  <c r="BO262" i="1"/>
  <c r="BN262" i="1"/>
  <c r="BM262" i="1"/>
  <c r="BL262" i="1"/>
  <c r="N262" i="1"/>
  <c r="BK262" i="1"/>
  <c r="BJ262" i="1"/>
  <c r="BI262" i="1"/>
  <c r="BH262" i="1"/>
  <c r="BG262" i="1"/>
  <c r="Z262" i="1"/>
  <c r="BF262" i="1"/>
  <c r="BE262" i="1"/>
  <c r="BD262" i="1"/>
  <c r="BC262" i="1"/>
  <c r="BB262" i="1"/>
  <c r="BA262" i="1"/>
  <c r="AP262" i="1"/>
  <c r="AN262" i="1"/>
  <c r="AR262" i="1"/>
  <c r="AZ262" i="1"/>
  <c r="AY262" i="1"/>
  <c r="AX262" i="1"/>
  <c r="AO262" i="1"/>
  <c r="AK262" i="1"/>
  <c r="AM262" i="1"/>
  <c r="AL262" i="1"/>
  <c r="AW262" i="1"/>
  <c r="AV262" i="1"/>
  <c r="AU262" i="1"/>
  <c r="AT262" i="1"/>
  <c r="AS262" i="1"/>
  <c r="AH262" i="1"/>
  <c r="AA262" i="1"/>
  <c r="R262" i="1"/>
  <c r="M262" i="1"/>
  <c r="L262" i="1"/>
  <c r="K262" i="1"/>
  <c r="J262" i="1"/>
  <c r="I270" i="1"/>
  <c r="I271" i="1"/>
  <c r="I269" i="1"/>
  <c r="AA379" i="1"/>
  <c r="AA329" i="1"/>
  <c r="AA327" i="1"/>
  <c r="AA254" i="1"/>
  <c r="AA252" i="1"/>
  <c r="AA216" i="1"/>
  <c r="AA208" i="1"/>
  <c r="AA206" i="1"/>
  <c r="AA174" i="1"/>
  <c r="AA166" i="1"/>
  <c r="AA164" i="1"/>
  <c r="AA141" i="1"/>
  <c r="AA133" i="1"/>
  <c r="AA131" i="1"/>
  <c r="AA103" i="1"/>
  <c r="AA95" i="1"/>
  <c r="AA93" i="1"/>
  <c r="AA74" i="1"/>
  <c r="AA66" i="1"/>
  <c r="AA64" i="1"/>
  <c r="AA46" i="1"/>
  <c r="AA38" i="1"/>
  <c r="AA36" i="1"/>
  <c r="AA25" i="1"/>
  <c r="AA17" i="1"/>
  <c r="AA18" i="1"/>
  <c r="AA15" i="1"/>
  <c r="AA16" i="1" s="1"/>
  <c r="I268" i="1"/>
  <c r="C18" i="4"/>
  <c r="C19" i="4"/>
  <c r="C20" i="4"/>
  <c r="C21" i="4"/>
  <c r="C22" i="4"/>
  <c r="C25" i="4"/>
  <c r="C26" i="4"/>
  <c r="C27" i="4"/>
  <c r="C28" i="4"/>
  <c r="C29" i="4"/>
  <c r="C30" i="4"/>
  <c r="C31" i="4"/>
  <c r="C32" i="4"/>
  <c r="C33" i="4"/>
  <c r="C34" i="4"/>
  <c r="C35" i="4"/>
  <c r="C36" i="4"/>
  <c r="C37" i="4"/>
  <c r="C38" i="4"/>
  <c r="C39" i="4"/>
  <c r="C41" i="4"/>
  <c r="C42" i="4"/>
  <c r="C43" i="4"/>
  <c r="C44" i="4"/>
  <c r="C47" i="4"/>
  <c r="C48" i="4"/>
  <c r="C49" i="4"/>
  <c r="C50" i="4"/>
  <c r="C51" i="4"/>
  <c r="C52" i="4"/>
  <c r="C53" i="4"/>
  <c r="C55" i="4"/>
  <c r="C56" i="4"/>
  <c r="C57" i="4"/>
  <c r="C58" i="4"/>
  <c r="C59" i="4"/>
  <c r="C61" i="4"/>
  <c r="C62" i="4"/>
  <c r="C63" i="4"/>
  <c r="C65" i="4"/>
  <c r="C68" i="4"/>
  <c r="C69" i="4"/>
  <c r="C73" i="4"/>
  <c r="C74" i="4"/>
  <c r="C75" i="4"/>
  <c r="C78" i="4"/>
  <c r="C80" i="4"/>
  <c r="C82" i="4"/>
  <c r="C83" i="4"/>
  <c r="C84" i="4"/>
  <c r="C85" i="4"/>
  <c r="C86" i="4"/>
  <c r="C88" i="4"/>
  <c r="C89" i="4"/>
  <c r="C90" i="4"/>
  <c r="C91" i="4"/>
  <c r="C92" i="4"/>
  <c r="C94" i="4"/>
  <c r="C95" i="4"/>
  <c r="C96" i="4"/>
  <c r="C97" i="4"/>
  <c r="C98" i="4"/>
  <c r="C99" i="4"/>
  <c r="C100" i="4"/>
  <c r="C101" i="4"/>
  <c r="C46" i="4"/>
  <c r="C102" i="4"/>
  <c r="C103" i="4"/>
  <c r="C104" i="4"/>
  <c r="C106" i="4"/>
  <c r="C107" i="4"/>
  <c r="C108" i="4"/>
  <c r="C109" i="4"/>
  <c r="C110" i="4"/>
  <c r="C111" i="4"/>
  <c r="C112" i="4"/>
  <c r="C114" i="4"/>
  <c r="C115" i="4"/>
  <c r="C116" i="4"/>
  <c r="C117" i="4"/>
  <c r="C118" i="4"/>
  <c r="C119" i="4"/>
  <c r="C120" i="4"/>
  <c r="C121" i="4"/>
  <c r="C122" i="4"/>
  <c r="C123" i="4"/>
  <c r="C124" i="4"/>
  <c r="C126" i="4"/>
  <c r="C127" i="4"/>
  <c r="C128" i="4"/>
  <c r="C129" i="4"/>
  <c r="C130" i="4"/>
  <c r="C132" i="4"/>
  <c r="C133" i="4"/>
  <c r="C135" i="4"/>
  <c r="C137" i="4"/>
  <c r="C138" i="4"/>
  <c r="C139" i="4"/>
  <c r="C140" i="4"/>
  <c r="C141" i="4"/>
  <c r="C143" i="4"/>
  <c r="C145" i="4"/>
  <c r="C146" i="4"/>
  <c r="C147" i="4"/>
  <c r="C148" i="4"/>
  <c r="C149" i="4"/>
  <c r="C150" i="4"/>
  <c r="C151" i="4"/>
  <c r="C152" i="4"/>
  <c r="C153" i="4"/>
  <c r="C154" i="4"/>
  <c r="C156" i="4"/>
  <c r="C157" i="4"/>
  <c r="C158" i="4"/>
  <c r="C159" i="4"/>
  <c r="C160" i="4"/>
  <c r="C161" i="4"/>
  <c r="C163" i="4"/>
  <c r="C164" i="4"/>
  <c r="C165" i="4"/>
  <c r="C166" i="4"/>
  <c r="C167" i="4"/>
  <c r="C168" i="4"/>
  <c r="C169" i="4"/>
  <c r="C170" i="4"/>
  <c r="C171" i="4"/>
  <c r="C172" i="4"/>
  <c r="C173" i="4"/>
  <c r="C174" i="4"/>
  <c r="C175" i="4"/>
  <c r="C176" i="4"/>
  <c r="C178" i="4"/>
  <c r="C179" i="4"/>
  <c r="C180" i="4"/>
  <c r="C181" i="4"/>
  <c r="C184" i="4"/>
  <c r="C185" i="4"/>
  <c r="C186" i="4"/>
  <c r="C187" i="4"/>
  <c r="C188" i="4"/>
  <c r="C189" i="4"/>
  <c r="C191" i="4"/>
  <c r="C194" i="4"/>
  <c r="C196" i="4"/>
  <c r="C197" i="4"/>
  <c r="C198" i="4"/>
  <c r="C199" i="4"/>
  <c r="C200" i="4"/>
  <c r="C203" i="4"/>
  <c r="C205" i="4"/>
  <c r="C206" i="4"/>
  <c r="C207" i="4"/>
  <c r="C208" i="4"/>
  <c r="C209" i="4"/>
  <c r="C210" i="4"/>
  <c r="C211" i="4"/>
  <c r="E231" i="4"/>
  <c r="D232" i="4"/>
  <c r="E232" i="4"/>
  <c r="D233" i="4"/>
  <c r="E233" i="4"/>
  <c r="D234" i="4"/>
  <c r="E234" i="4"/>
  <c r="D235" i="4"/>
  <c r="E235" i="4"/>
  <c r="D236" i="4"/>
  <c r="E236" i="4"/>
  <c r="D237" i="4"/>
  <c r="E237" i="4"/>
  <c r="D238" i="4"/>
  <c r="E238" i="4"/>
  <c r="D239" i="4"/>
  <c r="E239" i="4"/>
  <c r="I8" i="1"/>
  <c r="I9" i="1"/>
  <c r="I10" i="1"/>
  <c r="I11" i="1"/>
  <c r="I12" i="1"/>
  <c r="I13" i="1"/>
  <c r="I14" i="1"/>
  <c r="F15" i="1"/>
  <c r="J15" i="1"/>
  <c r="J16" i="1" s="1"/>
  <c r="K15" i="1"/>
  <c r="K16" i="1" s="1"/>
  <c r="L15" i="1"/>
  <c r="L16" i="1" s="1"/>
  <c r="M15" i="1"/>
  <c r="M16" i="1" s="1"/>
  <c r="R15" i="1"/>
  <c r="R16" i="1" s="1"/>
  <c r="AH15" i="1"/>
  <c r="AH16" i="1" s="1"/>
  <c r="AS15" i="1"/>
  <c r="AS16" i="1" s="1"/>
  <c r="AT15" i="1"/>
  <c r="AT16" i="1" s="1"/>
  <c r="AU15" i="1"/>
  <c r="AU16" i="1" s="1"/>
  <c r="AV15" i="1"/>
  <c r="AV16" i="1"/>
  <c r="AW15" i="1"/>
  <c r="AW16" i="1" s="1"/>
  <c r="AL15" i="1"/>
  <c r="AL16" i="1" s="1"/>
  <c r="AL37" i="1" s="1"/>
  <c r="AM15" i="1"/>
  <c r="AM16" i="1" s="1"/>
  <c r="AK15" i="1"/>
  <c r="AK16" i="1" s="1"/>
  <c r="AO15" i="1"/>
  <c r="AO16" i="1"/>
  <c r="AX15" i="1"/>
  <c r="AX16" i="1"/>
  <c r="AY15" i="1"/>
  <c r="AY16" i="1" s="1"/>
  <c r="AZ15" i="1"/>
  <c r="AZ16" i="1" s="1"/>
  <c r="AR15" i="1"/>
  <c r="AR16" i="1" s="1"/>
  <c r="AN15" i="1"/>
  <c r="AN16" i="1" s="1"/>
  <c r="AP15" i="1"/>
  <c r="AP16" i="1" s="1"/>
  <c r="BA15" i="1"/>
  <c r="BA16" i="1" s="1"/>
  <c r="BB15" i="1"/>
  <c r="BB16" i="1" s="1"/>
  <c r="BC15" i="1"/>
  <c r="BC16" i="1" s="1"/>
  <c r="BD15" i="1"/>
  <c r="BD16" i="1" s="1"/>
  <c r="BE15" i="1"/>
  <c r="BE16" i="1" s="1"/>
  <c r="BF15" i="1"/>
  <c r="BF16" i="1"/>
  <c r="Z15" i="1"/>
  <c r="Z16" i="1"/>
  <c r="BG15" i="1"/>
  <c r="BG16" i="1"/>
  <c r="BH15" i="1"/>
  <c r="BH16" i="1" s="1"/>
  <c r="BI15" i="1"/>
  <c r="BI16" i="1" s="1"/>
  <c r="BJ15" i="1"/>
  <c r="BJ16" i="1" s="1"/>
  <c r="BK15" i="1"/>
  <c r="BK16" i="1" s="1"/>
  <c r="BK37" i="1" s="1"/>
  <c r="N15" i="1"/>
  <c r="N16" i="1" s="1"/>
  <c r="BL15" i="1"/>
  <c r="BL16" i="1" s="1"/>
  <c r="BL37" i="1" s="1"/>
  <c r="BM15" i="1"/>
  <c r="BM16" i="1"/>
  <c r="BM37" i="1" s="1"/>
  <c r="BN15" i="1"/>
  <c r="BN16" i="1" s="1"/>
  <c r="BO15" i="1"/>
  <c r="BO16" i="1" s="1"/>
  <c r="J17" i="1"/>
  <c r="J18" i="1"/>
  <c r="K17" i="1"/>
  <c r="K18" i="1" s="1"/>
  <c r="L17" i="1"/>
  <c r="L18" i="1" s="1"/>
  <c r="M17" i="1"/>
  <c r="M18" i="1" s="1"/>
  <c r="R17" i="1"/>
  <c r="R18" i="1" s="1"/>
  <c r="AH17" i="1"/>
  <c r="AH18" i="1"/>
  <c r="AS17" i="1"/>
  <c r="AS18" i="1" s="1"/>
  <c r="AS39" i="1" s="1"/>
  <c r="AT17" i="1"/>
  <c r="AT18" i="1" s="1"/>
  <c r="AU17" i="1"/>
  <c r="AU18" i="1"/>
  <c r="AV17" i="1"/>
  <c r="AV18" i="1"/>
  <c r="AW17" i="1"/>
  <c r="AW18" i="1"/>
  <c r="AL17" i="1"/>
  <c r="AL18" i="1" s="1"/>
  <c r="AM17" i="1"/>
  <c r="AM18" i="1" s="1"/>
  <c r="AK17" i="1"/>
  <c r="AK18" i="1" s="1"/>
  <c r="AO17" i="1"/>
  <c r="AO18" i="1" s="1"/>
  <c r="AX17" i="1"/>
  <c r="AX18" i="1" s="1"/>
  <c r="AY17" i="1"/>
  <c r="AY18" i="1" s="1"/>
  <c r="AZ17" i="1"/>
  <c r="AZ18" i="1"/>
  <c r="AR17" i="1"/>
  <c r="AR18" i="1" s="1"/>
  <c r="AN17" i="1"/>
  <c r="AN18" i="1" s="1"/>
  <c r="AP17" i="1"/>
  <c r="AP18" i="1" s="1"/>
  <c r="BA17" i="1"/>
  <c r="BA18" i="1" s="1"/>
  <c r="BB17" i="1"/>
  <c r="BB18" i="1"/>
  <c r="BC17" i="1"/>
  <c r="BC18" i="1" s="1"/>
  <c r="BD17" i="1"/>
  <c r="BD18" i="1"/>
  <c r="BE17" i="1"/>
  <c r="BE18" i="1" s="1"/>
  <c r="BF17" i="1"/>
  <c r="BF18" i="1"/>
  <c r="Z17" i="1"/>
  <c r="Z18" i="1" s="1"/>
  <c r="BG17" i="1"/>
  <c r="BG18" i="1" s="1"/>
  <c r="BG39" i="1" s="1"/>
  <c r="BH17" i="1"/>
  <c r="BH18" i="1" s="1"/>
  <c r="BI17" i="1"/>
  <c r="BI18" i="1"/>
  <c r="BJ17" i="1"/>
  <c r="BJ18" i="1"/>
  <c r="BK17" i="1"/>
  <c r="BK18" i="1" s="1"/>
  <c r="BK39" i="1" s="1"/>
  <c r="N17" i="1"/>
  <c r="N18" i="1"/>
  <c r="N39" i="1" s="1"/>
  <c r="BL17" i="1"/>
  <c r="BL18" i="1"/>
  <c r="BL39" i="1" s="1"/>
  <c r="BM17" i="1"/>
  <c r="BM18" i="1" s="1"/>
  <c r="BN17" i="1"/>
  <c r="BN18" i="1" s="1"/>
  <c r="BO17" i="1"/>
  <c r="BO18" i="1"/>
  <c r="D24" i="1"/>
  <c r="E24" i="1"/>
  <c r="J25" i="1"/>
  <c r="K25" i="1"/>
  <c r="L25" i="1"/>
  <c r="M25" i="1"/>
  <c r="R25" i="1"/>
  <c r="AH25" i="1"/>
  <c r="AS25" i="1"/>
  <c r="AT25" i="1"/>
  <c r="AU25" i="1"/>
  <c r="AV25" i="1"/>
  <c r="AW25" i="1"/>
  <c r="AL25" i="1"/>
  <c r="AM25" i="1"/>
  <c r="AK25" i="1"/>
  <c r="AO25" i="1"/>
  <c r="AX25" i="1"/>
  <c r="AY25" i="1"/>
  <c r="AZ25" i="1"/>
  <c r="AR25" i="1"/>
  <c r="AN25" i="1"/>
  <c r="AP25" i="1"/>
  <c r="BA25" i="1"/>
  <c r="BB25" i="1"/>
  <c r="BC25" i="1"/>
  <c r="BD25" i="1"/>
  <c r="BE25" i="1"/>
  <c r="BF25" i="1"/>
  <c r="Z25" i="1"/>
  <c r="BG25" i="1"/>
  <c r="BH25" i="1"/>
  <c r="BI25" i="1"/>
  <c r="BJ25" i="1"/>
  <c r="BK25" i="1"/>
  <c r="N25" i="1"/>
  <c r="BL25" i="1"/>
  <c r="BM25" i="1"/>
  <c r="BN25" i="1"/>
  <c r="BO25" i="1"/>
  <c r="I27" i="1"/>
  <c r="I28" i="1"/>
  <c r="I29" i="1"/>
  <c r="I30" i="1"/>
  <c r="I31" i="1"/>
  <c r="I32" i="1"/>
  <c r="I33" i="1"/>
  <c r="I34" i="1"/>
  <c r="F36" i="1"/>
  <c r="J36" i="1"/>
  <c r="K36" i="1"/>
  <c r="L36" i="1"/>
  <c r="M36" i="1"/>
  <c r="R36" i="1"/>
  <c r="AH36" i="1"/>
  <c r="AH37" i="1" s="1"/>
  <c r="AS36" i="1"/>
  <c r="AT36" i="1"/>
  <c r="AU36" i="1"/>
  <c r="AV36" i="1"/>
  <c r="AW36" i="1"/>
  <c r="AL36" i="1"/>
  <c r="AM36" i="1"/>
  <c r="AK36" i="1"/>
  <c r="AO36" i="1"/>
  <c r="AX36" i="1"/>
  <c r="AY36" i="1"/>
  <c r="AZ36" i="1"/>
  <c r="AR36" i="1"/>
  <c r="AN36" i="1"/>
  <c r="AP36" i="1"/>
  <c r="BA36" i="1"/>
  <c r="BB36" i="1"/>
  <c r="BB37" i="1" s="1"/>
  <c r="BB65" i="1" s="1"/>
  <c r="BB94" i="1" s="1"/>
  <c r="BB132" i="1" s="1"/>
  <c r="BB165" i="1" s="1"/>
  <c r="BC36" i="1"/>
  <c r="BD36" i="1"/>
  <c r="BE36" i="1"/>
  <c r="BF36" i="1"/>
  <c r="Z36" i="1"/>
  <c r="BG36" i="1"/>
  <c r="BH36" i="1"/>
  <c r="BI36" i="1"/>
  <c r="BJ36" i="1"/>
  <c r="BK36" i="1"/>
  <c r="N36" i="1"/>
  <c r="BL36" i="1"/>
  <c r="BM36" i="1"/>
  <c r="BN36" i="1"/>
  <c r="BO36" i="1"/>
  <c r="J38" i="1"/>
  <c r="K38" i="1"/>
  <c r="L38" i="1"/>
  <c r="L39" i="1" s="1"/>
  <c r="M38" i="1"/>
  <c r="M39" i="1" s="1"/>
  <c r="R38" i="1"/>
  <c r="AH38" i="1"/>
  <c r="AS38" i="1"/>
  <c r="AT38" i="1"/>
  <c r="AU38" i="1"/>
  <c r="AV38" i="1"/>
  <c r="AW38" i="1"/>
  <c r="AL38" i="1"/>
  <c r="AM38" i="1"/>
  <c r="AM39" i="1" s="1"/>
  <c r="AK38" i="1"/>
  <c r="AK39" i="1"/>
  <c r="AO38" i="1"/>
  <c r="AX38" i="1"/>
  <c r="AY38" i="1"/>
  <c r="AZ38" i="1"/>
  <c r="AR38" i="1"/>
  <c r="AN38" i="1"/>
  <c r="AP38" i="1"/>
  <c r="BA38" i="1"/>
  <c r="BB38" i="1"/>
  <c r="BC38" i="1"/>
  <c r="BC39" i="1" s="1"/>
  <c r="BD38" i="1"/>
  <c r="BE38" i="1"/>
  <c r="BF38" i="1"/>
  <c r="Z38" i="1"/>
  <c r="BG38" i="1"/>
  <c r="BH38" i="1"/>
  <c r="BI38" i="1"/>
  <c r="BJ38" i="1"/>
  <c r="BK38" i="1"/>
  <c r="N38" i="1"/>
  <c r="BL38" i="1"/>
  <c r="BM38" i="1"/>
  <c r="BN38" i="1"/>
  <c r="BO38" i="1"/>
  <c r="D45" i="1"/>
  <c r="E45" i="1"/>
  <c r="J46" i="1"/>
  <c r="K46" i="1"/>
  <c r="L46" i="1"/>
  <c r="M46" i="1"/>
  <c r="R46" i="1"/>
  <c r="AH46" i="1"/>
  <c r="AS46" i="1"/>
  <c r="AT46" i="1"/>
  <c r="AU46" i="1"/>
  <c r="AV46" i="1"/>
  <c r="AW46" i="1"/>
  <c r="AL46" i="1"/>
  <c r="AM46" i="1"/>
  <c r="AK46" i="1"/>
  <c r="AO46" i="1"/>
  <c r="AX46" i="1"/>
  <c r="AY46" i="1"/>
  <c r="AZ46" i="1"/>
  <c r="AR46" i="1"/>
  <c r="AN46" i="1"/>
  <c r="AP46" i="1"/>
  <c r="BA46" i="1"/>
  <c r="BB46" i="1"/>
  <c r="BC46" i="1"/>
  <c r="BD46" i="1"/>
  <c r="BE46" i="1"/>
  <c r="BF46" i="1"/>
  <c r="Z46" i="1"/>
  <c r="BG46" i="1"/>
  <c r="BH46" i="1"/>
  <c r="BI46" i="1"/>
  <c r="BJ46" i="1"/>
  <c r="BK46" i="1"/>
  <c r="N46" i="1"/>
  <c r="BL46" i="1"/>
  <c r="BM46" i="1"/>
  <c r="BN46" i="1"/>
  <c r="I48" i="1"/>
  <c r="I49" i="1"/>
  <c r="I50" i="1"/>
  <c r="I51" i="1"/>
  <c r="I52" i="1"/>
  <c r="I53" i="1"/>
  <c r="I54" i="1"/>
  <c r="I55" i="1"/>
  <c r="I56" i="1"/>
  <c r="I57" i="1"/>
  <c r="I58" i="1"/>
  <c r="F64" i="1"/>
  <c r="J64" i="1"/>
  <c r="K64" i="1"/>
  <c r="L64" i="1"/>
  <c r="M64" i="1"/>
  <c r="R64" i="1"/>
  <c r="AH64" i="1"/>
  <c r="AS64" i="1"/>
  <c r="AT64" i="1"/>
  <c r="AU64" i="1"/>
  <c r="AV64" i="1"/>
  <c r="AW64" i="1"/>
  <c r="AL64" i="1"/>
  <c r="AM64" i="1"/>
  <c r="AK64" i="1"/>
  <c r="AO64" i="1"/>
  <c r="AX64" i="1"/>
  <c r="AY64" i="1"/>
  <c r="AZ64" i="1"/>
  <c r="AR64" i="1"/>
  <c r="AN64" i="1"/>
  <c r="AP64" i="1"/>
  <c r="BA64" i="1"/>
  <c r="BB64" i="1"/>
  <c r="BC64" i="1"/>
  <c r="BD64" i="1"/>
  <c r="BE64" i="1"/>
  <c r="BF64" i="1"/>
  <c r="Z64" i="1"/>
  <c r="BG64" i="1"/>
  <c r="BH64" i="1"/>
  <c r="BI64" i="1"/>
  <c r="BJ64" i="1"/>
  <c r="BK64" i="1"/>
  <c r="N64" i="1"/>
  <c r="BL64" i="1"/>
  <c r="BM64" i="1"/>
  <c r="BN64" i="1"/>
  <c r="BO64" i="1"/>
  <c r="J66" i="1"/>
  <c r="K66" i="1"/>
  <c r="L66" i="1"/>
  <c r="M66" i="1"/>
  <c r="R66" i="1"/>
  <c r="AH66" i="1"/>
  <c r="AS66" i="1"/>
  <c r="AT66" i="1"/>
  <c r="AU66" i="1"/>
  <c r="AV66" i="1"/>
  <c r="AW66" i="1"/>
  <c r="AL66" i="1"/>
  <c r="AM66" i="1"/>
  <c r="AK66" i="1"/>
  <c r="AO66" i="1"/>
  <c r="AX66" i="1"/>
  <c r="AY66" i="1"/>
  <c r="AZ66" i="1"/>
  <c r="AR66" i="1"/>
  <c r="AN66" i="1"/>
  <c r="AP66" i="1"/>
  <c r="BA66" i="1"/>
  <c r="BB66" i="1"/>
  <c r="BC66" i="1"/>
  <c r="BD66" i="1"/>
  <c r="BE66" i="1"/>
  <c r="BF66" i="1"/>
  <c r="Z66" i="1"/>
  <c r="BG66" i="1"/>
  <c r="BH66" i="1"/>
  <c r="BI66" i="1"/>
  <c r="BJ66" i="1"/>
  <c r="BK66" i="1"/>
  <c r="N66" i="1"/>
  <c r="BL66" i="1"/>
  <c r="BM66" i="1"/>
  <c r="BN66" i="1"/>
  <c r="BO66" i="1"/>
  <c r="D73" i="1"/>
  <c r="E73" i="1"/>
  <c r="J74" i="1"/>
  <c r="K74" i="1"/>
  <c r="L74" i="1"/>
  <c r="M74" i="1"/>
  <c r="R74" i="1"/>
  <c r="AH74" i="1"/>
  <c r="AS74" i="1"/>
  <c r="AT74" i="1"/>
  <c r="AU74" i="1"/>
  <c r="AV74" i="1"/>
  <c r="AW74" i="1"/>
  <c r="AL74" i="1"/>
  <c r="AM74" i="1"/>
  <c r="AK74" i="1"/>
  <c r="AO74" i="1"/>
  <c r="AX74" i="1"/>
  <c r="AY74" i="1"/>
  <c r="AZ74" i="1"/>
  <c r="AR74" i="1"/>
  <c r="AN74" i="1"/>
  <c r="AP74" i="1"/>
  <c r="BA74" i="1"/>
  <c r="BB74" i="1"/>
  <c r="BC74" i="1"/>
  <c r="BD74" i="1"/>
  <c r="BE74" i="1"/>
  <c r="BF74" i="1"/>
  <c r="Z74" i="1"/>
  <c r="BG74" i="1"/>
  <c r="BH74" i="1"/>
  <c r="BI74" i="1"/>
  <c r="BJ74" i="1"/>
  <c r="BK74" i="1"/>
  <c r="N74" i="1"/>
  <c r="BL74" i="1"/>
  <c r="BM74" i="1"/>
  <c r="BN74" i="1"/>
  <c r="I76" i="1"/>
  <c r="I77" i="1"/>
  <c r="I78" i="1"/>
  <c r="I79" i="1"/>
  <c r="I80" i="1"/>
  <c r="I81" i="1"/>
  <c r="I82" i="1"/>
  <c r="I84" i="1"/>
  <c r="I85" i="1"/>
  <c r="I86" i="1"/>
  <c r="F93" i="1"/>
  <c r="J93" i="1"/>
  <c r="K93" i="1"/>
  <c r="L93" i="1"/>
  <c r="M93" i="1"/>
  <c r="R93" i="1"/>
  <c r="AH93" i="1"/>
  <c r="AS93" i="1"/>
  <c r="AT93" i="1"/>
  <c r="AU93" i="1"/>
  <c r="AV93" i="1"/>
  <c r="AW93" i="1"/>
  <c r="AL93" i="1"/>
  <c r="AM93" i="1"/>
  <c r="AK93" i="1"/>
  <c r="AO93" i="1"/>
  <c r="AX93" i="1"/>
  <c r="AY93" i="1"/>
  <c r="AZ93" i="1"/>
  <c r="AR93" i="1"/>
  <c r="AN93" i="1"/>
  <c r="AP93" i="1"/>
  <c r="BA93" i="1"/>
  <c r="BB93" i="1"/>
  <c r="BC93" i="1"/>
  <c r="BD93" i="1"/>
  <c r="BE93" i="1"/>
  <c r="BF93" i="1"/>
  <c r="Z93" i="1"/>
  <c r="BG93" i="1"/>
  <c r="BH93" i="1"/>
  <c r="BI93" i="1"/>
  <c r="BJ93" i="1"/>
  <c r="BK93" i="1"/>
  <c r="N93" i="1"/>
  <c r="BL93" i="1"/>
  <c r="BM93" i="1"/>
  <c r="BN93" i="1"/>
  <c r="BO93" i="1"/>
  <c r="J95" i="1"/>
  <c r="K95" i="1"/>
  <c r="L95" i="1"/>
  <c r="M95" i="1"/>
  <c r="R95" i="1"/>
  <c r="AH95" i="1"/>
  <c r="AS95" i="1"/>
  <c r="AT95" i="1"/>
  <c r="AU95" i="1"/>
  <c r="AV95" i="1"/>
  <c r="AW95" i="1"/>
  <c r="AL95" i="1"/>
  <c r="AM95" i="1"/>
  <c r="AK95" i="1"/>
  <c r="AO95" i="1"/>
  <c r="AX95" i="1"/>
  <c r="AY95" i="1"/>
  <c r="AZ95" i="1"/>
  <c r="AR95" i="1"/>
  <c r="AN95" i="1"/>
  <c r="AP95" i="1"/>
  <c r="BA95" i="1"/>
  <c r="BB95" i="1"/>
  <c r="BC95" i="1"/>
  <c r="BD95" i="1"/>
  <c r="BE95" i="1"/>
  <c r="BF95" i="1"/>
  <c r="Z95" i="1"/>
  <c r="BG95" i="1"/>
  <c r="BH95" i="1"/>
  <c r="BI95" i="1"/>
  <c r="BJ95" i="1"/>
  <c r="BK95" i="1"/>
  <c r="N95" i="1"/>
  <c r="BL95" i="1"/>
  <c r="BM95" i="1"/>
  <c r="BN95" i="1"/>
  <c r="BO95" i="1"/>
  <c r="D102" i="1"/>
  <c r="E102" i="1"/>
  <c r="J103" i="1"/>
  <c r="K103" i="1"/>
  <c r="L103" i="1"/>
  <c r="M103" i="1"/>
  <c r="R103" i="1"/>
  <c r="AH103" i="1"/>
  <c r="AS103" i="1"/>
  <c r="AT103" i="1"/>
  <c r="AU103" i="1"/>
  <c r="AV103" i="1"/>
  <c r="AW103" i="1"/>
  <c r="AL103" i="1"/>
  <c r="AM103" i="1"/>
  <c r="AK103" i="1"/>
  <c r="AO103" i="1"/>
  <c r="AX103" i="1"/>
  <c r="AY103" i="1"/>
  <c r="AZ103" i="1"/>
  <c r="AR103" i="1"/>
  <c r="AN103" i="1"/>
  <c r="AP103" i="1"/>
  <c r="BA103" i="1"/>
  <c r="BB103" i="1"/>
  <c r="BC103" i="1"/>
  <c r="BD103" i="1"/>
  <c r="BE103" i="1"/>
  <c r="BF103" i="1"/>
  <c r="Z103" i="1"/>
  <c r="BG103" i="1"/>
  <c r="BH103" i="1"/>
  <c r="BI103" i="1"/>
  <c r="BJ103" i="1"/>
  <c r="BK103" i="1"/>
  <c r="N103" i="1"/>
  <c r="BL103" i="1"/>
  <c r="BM103" i="1"/>
  <c r="BN103"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F131" i="1"/>
  <c r="J131" i="1"/>
  <c r="K131" i="1"/>
  <c r="L131" i="1"/>
  <c r="M131" i="1"/>
  <c r="R131" i="1"/>
  <c r="AH131" i="1"/>
  <c r="AS131" i="1"/>
  <c r="AT131" i="1"/>
  <c r="AU131" i="1"/>
  <c r="AV131" i="1"/>
  <c r="AW131" i="1"/>
  <c r="AL131" i="1"/>
  <c r="AM131" i="1"/>
  <c r="AK131" i="1"/>
  <c r="AO131" i="1"/>
  <c r="AX131" i="1"/>
  <c r="AY131" i="1"/>
  <c r="AZ131" i="1"/>
  <c r="AR131" i="1"/>
  <c r="AN131" i="1"/>
  <c r="AP131" i="1"/>
  <c r="BA131" i="1"/>
  <c r="BB131" i="1"/>
  <c r="BC131" i="1"/>
  <c r="BD131" i="1"/>
  <c r="BE131" i="1"/>
  <c r="BF131" i="1"/>
  <c r="Z131" i="1"/>
  <c r="BG131" i="1"/>
  <c r="BH131" i="1"/>
  <c r="BI131" i="1"/>
  <c r="BJ131" i="1"/>
  <c r="BK131" i="1"/>
  <c r="N131" i="1"/>
  <c r="BL131" i="1"/>
  <c r="BM131" i="1"/>
  <c r="BN131" i="1"/>
  <c r="BO131" i="1"/>
  <c r="J133" i="1"/>
  <c r="K133" i="1"/>
  <c r="L133" i="1"/>
  <c r="M133" i="1"/>
  <c r="R133" i="1"/>
  <c r="AH133" i="1"/>
  <c r="AS133" i="1"/>
  <c r="AT133" i="1"/>
  <c r="AU133" i="1"/>
  <c r="AV133" i="1"/>
  <c r="AW133" i="1"/>
  <c r="AL133" i="1"/>
  <c r="AM133" i="1"/>
  <c r="AK133" i="1"/>
  <c r="AO133" i="1"/>
  <c r="AX133" i="1"/>
  <c r="AY133" i="1"/>
  <c r="AZ133" i="1"/>
  <c r="AR133" i="1"/>
  <c r="AN133" i="1"/>
  <c r="AP133" i="1"/>
  <c r="BA133" i="1"/>
  <c r="BB133" i="1"/>
  <c r="BC133" i="1"/>
  <c r="BD133" i="1"/>
  <c r="BE133" i="1"/>
  <c r="BF133" i="1"/>
  <c r="Z133" i="1"/>
  <c r="BG133" i="1"/>
  <c r="BH133" i="1"/>
  <c r="BI133" i="1"/>
  <c r="BJ133" i="1"/>
  <c r="BK133" i="1"/>
  <c r="N133" i="1"/>
  <c r="BL133" i="1"/>
  <c r="BM133" i="1"/>
  <c r="BN133" i="1"/>
  <c r="BO133" i="1"/>
  <c r="E140" i="1"/>
  <c r="J141" i="1"/>
  <c r="K141" i="1"/>
  <c r="L141" i="1"/>
  <c r="M141" i="1"/>
  <c r="R141" i="1"/>
  <c r="AH141" i="1"/>
  <c r="AS141" i="1"/>
  <c r="AT141" i="1"/>
  <c r="AU141" i="1"/>
  <c r="AV141" i="1"/>
  <c r="AW141" i="1"/>
  <c r="AL141" i="1"/>
  <c r="AM141" i="1"/>
  <c r="AK141" i="1"/>
  <c r="AO141" i="1"/>
  <c r="AX141" i="1"/>
  <c r="AY141" i="1"/>
  <c r="AZ141" i="1"/>
  <c r="AR141" i="1"/>
  <c r="AN141" i="1"/>
  <c r="AP141" i="1"/>
  <c r="BA141" i="1"/>
  <c r="BB141" i="1"/>
  <c r="BC141" i="1"/>
  <c r="BD141" i="1"/>
  <c r="BE141" i="1"/>
  <c r="BF141" i="1"/>
  <c r="Z141" i="1"/>
  <c r="BG141" i="1"/>
  <c r="BH141" i="1"/>
  <c r="BI141" i="1"/>
  <c r="BJ141" i="1"/>
  <c r="BK141" i="1"/>
  <c r="N141" i="1"/>
  <c r="BL141" i="1"/>
  <c r="BM141" i="1"/>
  <c r="BN141" i="1"/>
  <c r="I143" i="1"/>
  <c r="I144" i="1"/>
  <c r="I145" i="1"/>
  <c r="I146" i="1"/>
  <c r="I147" i="1"/>
  <c r="I148" i="1"/>
  <c r="I149" i="1"/>
  <c r="I150" i="1"/>
  <c r="I151" i="1"/>
  <c r="I152" i="1"/>
  <c r="I153" i="1"/>
  <c r="I154" i="1"/>
  <c r="I155" i="1"/>
  <c r="I156" i="1"/>
  <c r="I157" i="1"/>
  <c r="I158" i="1"/>
  <c r="I159" i="1"/>
  <c r="I160" i="1"/>
  <c r="I161" i="1"/>
  <c r="F164" i="1"/>
  <c r="J164" i="1"/>
  <c r="K164" i="1"/>
  <c r="L164" i="1"/>
  <c r="M164" i="1"/>
  <c r="R164" i="1"/>
  <c r="AH164" i="1"/>
  <c r="AS164" i="1"/>
  <c r="AT164" i="1"/>
  <c r="AU164" i="1"/>
  <c r="AV164" i="1"/>
  <c r="AW164" i="1"/>
  <c r="AL164" i="1"/>
  <c r="AM164" i="1"/>
  <c r="AK164" i="1"/>
  <c r="AO164" i="1"/>
  <c r="AX164" i="1"/>
  <c r="AY164" i="1"/>
  <c r="AZ164" i="1"/>
  <c r="AR164" i="1"/>
  <c r="AN164" i="1"/>
  <c r="AP164" i="1"/>
  <c r="BA164" i="1"/>
  <c r="BB164" i="1"/>
  <c r="BC164" i="1"/>
  <c r="BD164" i="1"/>
  <c r="BE164" i="1"/>
  <c r="BF164" i="1"/>
  <c r="Z164" i="1"/>
  <c r="BG164" i="1"/>
  <c r="BH164" i="1"/>
  <c r="BI164" i="1"/>
  <c r="BJ164" i="1"/>
  <c r="BK164" i="1"/>
  <c r="N164" i="1"/>
  <c r="BL164" i="1"/>
  <c r="BM164" i="1"/>
  <c r="BN164" i="1"/>
  <c r="BO164" i="1"/>
  <c r="J166" i="1"/>
  <c r="K166" i="1"/>
  <c r="L166" i="1"/>
  <c r="M166" i="1"/>
  <c r="R166" i="1"/>
  <c r="AH166" i="1"/>
  <c r="AS166" i="1"/>
  <c r="AT166" i="1"/>
  <c r="AU166" i="1"/>
  <c r="AV166" i="1"/>
  <c r="AW166" i="1"/>
  <c r="AL166" i="1"/>
  <c r="AM166" i="1"/>
  <c r="AK166" i="1"/>
  <c r="AO166" i="1"/>
  <c r="AX166" i="1"/>
  <c r="AY166" i="1"/>
  <c r="AZ166" i="1"/>
  <c r="AR166" i="1"/>
  <c r="AN166" i="1"/>
  <c r="AP166" i="1"/>
  <c r="BA166" i="1"/>
  <c r="BB166" i="1"/>
  <c r="BC166" i="1"/>
  <c r="BD166" i="1"/>
  <c r="BE166" i="1"/>
  <c r="BF166" i="1"/>
  <c r="Z166" i="1"/>
  <c r="BG166" i="1"/>
  <c r="BH166" i="1"/>
  <c r="BI166" i="1"/>
  <c r="BJ166" i="1"/>
  <c r="BK166" i="1"/>
  <c r="N166" i="1"/>
  <c r="BL166" i="1"/>
  <c r="BM166" i="1"/>
  <c r="BN166" i="1"/>
  <c r="BO166" i="1"/>
  <c r="D173" i="1"/>
  <c r="E173" i="1"/>
  <c r="J174" i="1"/>
  <c r="K174" i="1"/>
  <c r="L174" i="1"/>
  <c r="M174" i="1"/>
  <c r="R174" i="1"/>
  <c r="AH174" i="1"/>
  <c r="AS174" i="1"/>
  <c r="AT174" i="1"/>
  <c r="AU174" i="1"/>
  <c r="AV174" i="1"/>
  <c r="AW174" i="1"/>
  <c r="AL174" i="1"/>
  <c r="AM174" i="1"/>
  <c r="AK174" i="1"/>
  <c r="AO174" i="1"/>
  <c r="AX174" i="1"/>
  <c r="AY174" i="1"/>
  <c r="AZ174" i="1"/>
  <c r="AR174" i="1"/>
  <c r="AN174" i="1"/>
  <c r="AP174" i="1"/>
  <c r="BA174" i="1"/>
  <c r="BB174" i="1"/>
  <c r="BC174" i="1"/>
  <c r="BD174" i="1"/>
  <c r="BE174" i="1"/>
  <c r="BF174" i="1"/>
  <c r="Z174" i="1"/>
  <c r="BG174" i="1"/>
  <c r="BH174" i="1"/>
  <c r="BI174" i="1"/>
  <c r="BJ174" i="1"/>
  <c r="BK174" i="1"/>
  <c r="N174" i="1"/>
  <c r="BL174" i="1"/>
  <c r="BM174" i="1"/>
  <c r="BN174" i="1"/>
  <c r="BO174"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F206" i="1"/>
  <c r="J206" i="1"/>
  <c r="K206" i="1"/>
  <c r="L206" i="1"/>
  <c r="M206" i="1"/>
  <c r="R206" i="1"/>
  <c r="AH206" i="1"/>
  <c r="AS206" i="1"/>
  <c r="AT206" i="1"/>
  <c r="AU206" i="1"/>
  <c r="AV206" i="1"/>
  <c r="AW206" i="1"/>
  <c r="AL206" i="1"/>
  <c r="AM206" i="1"/>
  <c r="AK206" i="1"/>
  <c r="AO206" i="1"/>
  <c r="AX206" i="1"/>
  <c r="AY206" i="1"/>
  <c r="AZ206" i="1"/>
  <c r="AR206" i="1"/>
  <c r="AN206" i="1"/>
  <c r="AP206" i="1"/>
  <c r="BA206" i="1"/>
  <c r="BB206" i="1"/>
  <c r="BC206" i="1"/>
  <c r="BD206" i="1"/>
  <c r="BE206" i="1"/>
  <c r="BF206" i="1"/>
  <c r="Z206" i="1"/>
  <c r="BG206" i="1"/>
  <c r="BH206" i="1"/>
  <c r="BI206" i="1"/>
  <c r="BJ206" i="1"/>
  <c r="BK206" i="1"/>
  <c r="N206" i="1"/>
  <c r="BL206" i="1"/>
  <c r="BM206" i="1"/>
  <c r="BN206" i="1"/>
  <c r="BO206" i="1"/>
  <c r="J208" i="1"/>
  <c r="K208" i="1"/>
  <c r="L208" i="1"/>
  <c r="M208" i="1"/>
  <c r="R208" i="1"/>
  <c r="AH208" i="1"/>
  <c r="AS208" i="1"/>
  <c r="AT208" i="1"/>
  <c r="AU208" i="1"/>
  <c r="AV208" i="1"/>
  <c r="AW208" i="1"/>
  <c r="AL208" i="1"/>
  <c r="AM208" i="1"/>
  <c r="AK208" i="1"/>
  <c r="AO208" i="1"/>
  <c r="AX208" i="1"/>
  <c r="AY208" i="1"/>
  <c r="AZ208" i="1"/>
  <c r="AR208" i="1"/>
  <c r="AN208" i="1"/>
  <c r="AP208" i="1"/>
  <c r="BA208" i="1"/>
  <c r="BB208" i="1"/>
  <c r="BC208" i="1"/>
  <c r="BD208" i="1"/>
  <c r="BE208" i="1"/>
  <c r="BF208" i="1"/>
  <c r="Z208" i="1"/>
  <c r="BG208" i="1"/>
  <c r="BH208" i="1"/>
  <c r="BI208" i="1"/>
  <c r="BJ208" i="1"/>
  <c r="BK208" i="1"/>
  <c r="N208" i="1"/>
  <c r="BL208" i="1"/>
  <c r="BM208" i="1"/>
  <c r="BN208" i="1"/>
  <c r="BO208" i="1"/>
  <c r="D215" i="1"/>
  <c r="E215" i="1"/>
  <c r="J216" i="1"/>
  <c r="K216" i="1"/>
  <c r="L216" i="1"/>
  <c r="M216" i="1"/>
  <c r="R216" i="1"/>
  <c r="AH216" i="1"/>
  <c r="AS216" i="1"/>
  <c r="AT216" i="1"/>
  <c r="AU216" i="1"/>
  <c r="AV216" i="1"/>
  <c r="AW216" i="1"/>
  <c r="AL216" i="1"/>
  <c r="AM216" i="1"/>
  <c r="AK216" i="1"/>
  <c r="AO216" i="1"/>
  <c r="AX216" i="1"/>
  <c r="AY216" i="1"/>
  <c r="AZ216" i="1"/>
  <c r="AR216" i="1"/>
  <c r="AN216" i="1"/>
  <c r="AP216" i="1"/>
  <c r="BA216" i="1"/>
  <c r="BB216" i="1"/>
  <c r="BC216" i="1"/>
  <c r="BD216" i="1"/>
  <c r="BE216" i="1"/>
  <c r="BF216" i="1"/>
  <c r="Z216" i="1"/>
  <c r="BG216" i="1"/>
  <c r="BH216" i="1"/>
  <c r="BI216" i="1"/>
  <c r="BJ216" i="1"/>
  <c r="BK216" i="1"/>
  <c r="N216" i="1"/>
  <c r="BL216" i="1"/>
  <c r="BM216" i="1"/>
  <c r="BN216" i="1"/>
  <c r="BO216" i="1"/>
  <c r="I218" i="1"/>
  <c r="I219" i="1"/>
  <c r="I220" i="1"/>
  <c r="I221" i="1"/>
  <c r="I222" i="1"/>
  <c r="I223"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F252" i="1"/>
  <c r="J252" i="1"/>
  <c r="K252" i="1"/>
  <c r="L252" i="1"/>
  <c r="M252" i="1"/>
  <c r="R252" i="1"/>
  <c r="AH252" i="1"/>
  <c r="AS252" i="1"/>
  <c r="AT252" i="1"/>
  <c r="AU252" i="1"/>
  <c r="AV252" i="1"/>
  <c r="AW252" i="1"/>
  <c r="AL252" i="1"/>
  <c r="AM252" i="1"/>
  <c r="AK252" i="1"/>
  <c r="AO252" i="1"/>
  <c r="AX252" i="1"/>
  <c r="AY252" i="1"/>
  <c r="AZ252" i="1"/>
  <c r="AR252" i="1"/>
  <c r="AN252" i="1"/>
  <c r="AP252" i="1"/>
  <c r="BA252" i="1"/>
  <c r="BB252" i="1"/>
  <c r="BC252" i="1"/>
  <c r="BD252" i="1"/>
  <c r="BE252" i="1"/>
  <c r="BF252" i="1"/>
  <c r="Z252" i="1"/>
  <c r="BG252" i="1"/>
  <c r="BH252" i="1"/>
  <c r="BI252" i="1"/>
  <c r="BJ252" i="1"/>
  <c r="BK252" i="1"/>
  <c r="N252" i="1"/>
  <c r="BL252" i="1"/>
  <c r="BM252" i="1"/>
  <c r="BN252" i="1"/>
  <c r="BO252" i="1"/>
  <c r="J254" i="1"/>
  <c r="K254" i="1"/>
  <c r="L254" i="1"/>
  <c r="M254" i="1"/>
  <c r="R254" i="1"/>
  <c r="AH254" i="1"/>
  <c r="AS254" i="1"/>
  <c r="AT254" i="1"/>
  <c r="AU254" i="1"/>
  <c r="AV254" i="1"/>
  <c r="AW254" i="1"/>
  <c r="AL254" i="1"/>
  <c r="AM254" i="1"/>
  <c r="AK254" i="1"/>
  <c r="AO254" i="1"/>
  <c r="AX254" i="1"/>
  <c r="AY254" i="1"/>
  <c r="AZ254" i="1"/>
  <c r="AR254" i="1"/>
  <c r="AN254" i="1"/>
  <c r="AP254" i="1"/>
  <c r="BA254" i="1"/>
  <c r="BB254" i="1"/>
  <c r="BC254" i="1"/>
  <c r="BD254" i="1"/>
  <c r="BE254" i="1"/>
  <c r="BF254" i="1"/>
  <c r="Z254" i="1"/>
  <c r="BG254" i="1"/>
  <c r="BH254" i="1"/>
  <c r="BI254" i="1"/>
  <c r="BJ254" i="1"/>
  <c r="BK254" i="1"/>
  <c r="N254" i="1"/>
  <c r="BL254" i="1"/>
  <c r="BM254" i="1"/>
  <c r="BN254" i="1"/>
  <c r="BO254" i="1"/>
  <c r="D261" i="1"/>
  <c r="E261" i="1"/>
  <c r="I264" i="1"/>
  <c r="I265" i="1"/>
  <c r="I266" i="1"/>
  <c r="I267" i="1"/>
  <c r="I281" i="1"/>
  <c r="I307" i="1"/>
  <c r="I308" i="1"/>
  <c r="I309" i="1"/>
  <c r="I310" i="1"/>
  <c r="I311" i="1"/>
  <c r="I312" i="1"/>
  <c r="I313" i="1"/>
  <c r="I314" i="1"/>
  <c r="I315" i="1"/>
  <c r="I316" i="1"/>
  <c r="I317" i="1"/>
  <c r="I318" i="1"/>
  <c r="I319" i="1"/>
  <c r="I320" i="1"/>
  <c r="I321" i="1"/>
  <c r="I322" i="1"/>
  <c r="I323" i="1"/>
  <c r="I324" i="1"/>
  <c r="I325" i="1"/>
  <c r="J327" i="1"/>
  <c r="K327" i="1"/>
  <c r="L327" i="1"/>
  <c r="M327" i="1"/>
  <c r="R327" i="1"/>
  <c r="AH327" i="1"/>
  <c r="AS327" i="1"/>
  <c r="AT327" i="1"/>
  <c r="AU327" i="1"/>
  <c r="AV327" i="1"/>
  <c r="AW327" i="1"/>
  <c r="AL327" i="1"/>
  <c r="AM327" i="1"/>
  <c r="AK327" i="1"/>
  <c r="AO327" i="1"/>
  <c r="AX327" i="1"/>
  <c r="AY327" i="1"/>
  <c r="AZ327" i="1"/>
  <c r="AR327" i="1"/>
  <c r="AN327" i="1"/>
  <c r="AP327" i="1"/>
  <c r="BA327" i="1"/>
  <c r="BB327" i="1"/>
  <c r="BC327" i="1"/>
  <c r="BD327" i="1"/>
  <c r="BE327" i="1"/>
  <c r="BF327" i="1"/>
  <c r="Z327" i="1"/>
  <c r="BG327" i="1"/>
  <c r="BH327" i="1"/>
  <c r="BI327" i="1"/>
  <c r="BJ327" i="1"/>
  <c r="BK327" i="1"/>
  <c r="N327" i="1"/>
  <c r="BL327" i="1"/>
  <c r="BM327" i="1"/>
  <c r="BN327" i="1"/>
  <c r="BO327" i="1"/>
  <c r="J329" i="1"/>
  <c r="K329" i="1"/>
  <c r="L329" i="1"/>
  <c r="M329" i="1"/>
  <c r="R329" i="1"/>
  <c r="AH329" i="1"/>
  <c r="AS329" i="1"/>
  <c r="AT329" i="1"/>
  <c r="AU329" i="1"/>
  <c r="AV329" i="1"/>
  <c r="AW329" i="1"/>
  <c r="AL329" i="1"/>
  <c r="AM329" i="1"/>
  <c r="AK329" i="1"/>
  <c r="AO329" i="1"/>
  <c r="AX329" i="1"/>
  <c r="AY329" i="1"/>
  <c r="AZ329" i="1"/>
  <c r="AR329" i="1"/>
  <c r="AN329" i="1"/>
  <c r="AP329" i="1"/>
  <c r="BA329" i="1"/>
  <c r="BB329" i="1"/>
  <c r="BC329" i="1"/>
  <c r="BD329" i="1"/>
  <c r="BE329" i="1"/>
  <c r="BF329" i="1"/>
  <c r="Z329" i="1"/>
  <c r="BG329" i="1"/>
  <c r="BH329" i="1"/>
  <c r="BI329" i="1"/>
  <c r="BJ329" i="1"/>
  <c r="BK329" i="1"/>
  <c r="N329" i="1"/>
  <c r="BL329" i="1"/>
  <c r="BM329" i="1"/>
  <c r="BN329" i="1"/>
  <c r="BO329" i="1"/>
  <c r="D378" i="1"/>
  <c r="E378" i="1"/>
  <c r="J379" i="1"/>
  <c r="K379" i="1"/>
  <c r="L379" i="1"/>
  <c r="M379" i="1"/>
  <c r="R379" i="1"/>
  <c r="AH379" i="1"/>
  <c r="AS379" i="1"/>
  <c r="AT379" i="1"/>
  <c r="AU379" i="1"/>
  <c r="AV379" i="1"/>
  <c r="AW379" i="1"/>
  <c r="AL379" i="1"/>
  <c r="AM379" i="1"/>
  <c r="AK379" i="1"/>
  <c r="AO379" i="1"/>
  <c r="AX379" i="1"/>
  <c r="AY379" i="1"/>
  <c r="AZ379" i="1"/>
  <c r="AR379" i="1"/>
  <c r="AN379" i="1"/>
  <c r="AP379" i="1"/>
  <c r="BA379" i="1"/>
  <c r="BB379" i="1"/>
  <c r="BC379" i="1"/>
  <c r="BD379" i="1"/>
  <c r="BE379" i="1"/>
  <c r="BF379" i="1"/>
  <c r="Z379" i="1"/>
  <c r="BG379" i="1"/>
  <c r="BH379" i="1"/>
  <c r="BI379" i="1"/>
  <c r="BJ379" i="1"/>
  <c r="BK379" i="1"/>
  <c r="N379" i="1"/>
  <c r="BL379" i="1"/>
  <c r="BM379" i="1"/>
  <c r="BN379" i="1"/>
  <c r="I381" i="1"/>
  <c r="I382" i="1"/>
  <c r="I383" i="1"/>
  <c r="I384" i="1"/>
  <c r="I385" i="1"/>
  <c r="I386" i="1"/>
  <c r="I387" i="1"/>
  <c r="I388" i="1"/>
  <c r="I389" i="1"/>
  <c r="I393" i="1"/>
  <c r="E229" i="4"/>
  <c r="D231" i="4"/>
  <c r="C226" i="4"/>
  <c r="S37" i="1"/>
  <c r="AJ65" i="1" l="1"/>
  <c r="BK65" i="1"/>
  <c r="AO37" i="1"/>
  <c r="AO65" i="1" s="1"/>
  <c r="AO94" i="1" s="1"/>
  <c r="AO132" i="1" s="1"/>
  <c r="AO165" i="1" s="1"/>
  <c r="AO207" i="1" s="1"/>
  <c r="AO253" i="1" s="1"/>
  <c r="AO328" i="1" s="1"/>
  <c r="AO370" i="1" s="1"/>
  <c r="W39" i="1"/>
  <c r="W67" i="1" s="1"/>
  <c r="W96" i="1" s="1"/>
  <c r="W134" i="1" s="1"/>
  <c r="W167" i="1" s="1"/>
  <c r="W209" i="1" s="1"/>
  <c r="W255" i="1" s="1"/>
  <c r="W330" i="1" s="1"/>
  <c r="W372" i="1" s="1"/>
  <c r="BG67" i="1"/>
  <c r="BG96" i="1" s="1"/>
  <c r="BG134" i="1" s="1"/>
  <c r="BG167" i="1" s="1"/>
  <c r="BG209" i="1" s="1"/>
  <c r="BG255" i="1" s="1"/>
  <c r="BG330" i="1" s="1"/>
  <c r="BG372" i="1" s="1"/>
  <c r="Z39" i="1"/>
  <c r="Z67" i="1" s="1"/>
  <c r="Z96" i="1" s="1"/>
  <c r="Z134" i="1" s="1"/>
  <c r="Z167" i="1" s="1"/>
  <c r="Z209" i="1" s="1"/>
  <c r="Z255" i="1" s="1"/>
  <c r="Z330" i="1" s="1"/>
  <c r="Z372" i="1" s="1"/>
  <c r="BO37" i="1"/>
  <c r="BO65" i="1" s="1"/>
  <c r="BO94" i="1" s="1"/>
  <c r="BO132" i="1" s="1"/>
  <c r="BO165" i="1" s="1"/>
  <c r="BO207" i="1" s="1"/>
  <c r="BO253" i="1" s="1"/>
  <c r="BO328" i="1" s="1"/>
  <c r="BO370" i="1" s="1"/>
  <c r="AX39" i="1"/>
  <c r="AX67" i="1" s="1"/>
  <c r="AX96" i="1" s="1"/>
  <c r="AX134" i="1" s="1"/>
  <c r="AX167" i="1" s="1"/>
  <c r="AX209" i="1" s="1"/>
  <c r="AX255" i="1" s="1"/>
  <c r="AX330" i="1" s="1"/>
  <c r="AX372" i="1" s="1"/>
  <c r="J37" i="1"/>
  <c r="AX37" i="1"/>
  <c r="AX65" i="1" s="1"/>
  <c r="AX94" i="1" s="1"/>
  <c r="AX132" i="1" s="1"/>
  <c r="AX165" i="1" s="1"/>
  <c r="AX207" i="1" s="1"/>
  <c r="AX253" i="1" s="1"/>
  <c r="AX328" i="1" s="1"/>
  <c r="AX370" i="1" s="1"/>
  <c r="AS37" i="1"/>
  <c r="AS65" i="1" s="1"/>
  <c r="AS94" i="1" s="1"/>
  <c r="AS132" i="1" s="1"/>
  <c r="AS165" i="1" s="1"/>
  <c r="AS207" i="1" s="1"/>
  <c r="AS253" i="1" s="1"/>
  <c r="AS328" i="1" s="1"/>
  <c r="AS370" i="1" s="1"/>
  <c r="U67" i="1"/>
  <c r="U96" i="1" s="1"/>
  <c r="U134" i="1" s="1"/>
  <c r="U167" i="1" s="1"/>
  <c r="U209" i="1" s="1"/>
  <c r="U255" i="1" s="1"/>
  <c r="U330" i="1" s="1"/>
  <c r="U372" i="1" s="1"/>
  <c r="BO39" i="1"/>
  <c r="AD65" i="1"/>
  <c r="AD94" i="1" s="1"/>
  <c r="AD132" i="1" s="1"/>
  <c r="AD165" i="1" s="1"/>
  <c r="AF209" i="1"/>
  <c r="AF255" i="1" s="1"/>
  <c r="AF330" i="1" s="1"/>
  <c r="AF372" i="1" s="1"/>
  <c r="S96" i="1"/>
  <c r="S134" i="1" s="1"/>
  <c r="S167" i="1" s="1"/>
  <c r="S209" i="1" s="1"/>
  <c r="S255" i="1" s="1"/>
  <c r="S330" i="1" s="1"/>
  <c r="S372" i="1" s="1"/>
  <c r="O37" i="1"/>
  <c r="O65" i="1" s="1"/>
  <c r="O94" i="1" s="1"/>
  <c r="O132" i="1" s="1"/>
  <c r="O165" i="1" s="1"/>
  <c r="O207" i="1" s="1"/>
  <c r="O253" i="1" s="1"/>
  <c r="O328" i="1" s="1"/>
  <c r="O370" i="1" s="1"/>
  <c r="AG37" i="1"/>
  <c r="AG65" i="1" s="1"/>
  <c r="AG94" i="1" s="1"/>
  <c r="AG132" i="1" s="1"/>
  <c r="AG165" i="1" s="1"/>
  <c r="AG207" i="1" s="1"/>
  <c r="AG253" i="1" s="1"/>
  <c r="AG328" i="1" s="1"/>
  <c r="AG370" i="1" s="1"/>
  <c r="AU39" i="1"/>
  <c r="AU67" i="1" s="1"/>
  <c r="AU96" i="1" s="1"/>
  <c r="AU134" i="1" s="1"/>
  <c r="AU167" i="1" s="1"/>
  <c r="AU209" i="1" s="1"/>
  <c r="AU255" i="1" s="1"/>
  <c r="AU330" i="1" s="1"/>
  <c r="AU372" i="1" s="1"/>
  <c r="AM37" i="1"/>
  <c r="AM65" i="1" s="1"/>
  <c r="AM94" i="1" s="1"/>
  <c r="AM132" i="1" s="1"/>
  <c r="AM165" i="1" s="1"/>
  <c r="AM207" i="1" s="1"/>
  <c r="AM253" i="1" s="1"/>
  <c r="AM328" i="1" s="1"/>
  <c r="AM370" i="1" s="1"/>
  <c r="Q67" i="1"/>
  <c r="Q96" i="1" s="1"/>
  <c r="Q134" i="1" s="1"/>
  <c r="Q167" i="1" s="1"/>
  <c r="Q209" i="1" s="1"/>
  <c r="Q255" i="1" s="1"/>
  <c r="Q330" i="1" s="1"/>
  <c r="Q372" i="1" s="1"/>
  <c r="AE37" i="1"/>
  <c r="AE65" i="1" s="1"/>
  <c r="AE94" i="1" s="1"/>
  <c r="AE132" i="1" s="1"/>
  <c r="AE165" i="1" s="1"/>
  <c r="AE207" i="1" s="1"/>
  <c r="AE253" i="1" s="1"/>
  <c r="AE328" i="1" s="1"/>
  <c r="AE370" i="1" s="1"/>
  <c r="AW39" i="1"/>
  <c r="AW67" i="1" s="1"/>
  <c r="AW96" i="1" s="1"/>
  <c r="AW134" i="1" s="1"/>
  <c r="AW167" i="1" s="1"/>
  <c r="AW209" i="1" s="1"/>
  <c r="AW255" i="1" s="1"/>
  <c r="AW330" i="1" s="1"/>
  <c r="AW372" i="1" s="1"/>
  <c r="AD207" i="1"/>
  <c r="AD253" i="1" s="1"/>
  <c r="AD328" i="1" s="1"/>
  <c r="AD370" i="1" s="1"/>
  <c r="AK37" i="1"/>
  <c r="AK65" i="1" s="1"/>
  <c r="AK94" i="1" s="1"/>
  <c r="AK132" i="1" s="1"/>
  <c r="AK165" i="1" s="1"/>
  <c r="AK207" i="1" s="1"/>
  <c r="AK253" i="1" s="1"/>
  <c r="AK328" i="1" s="1"/>
  <c r="AK370" i="1" s="1"/>
  <c r="AJ94" i="1"/>
  <c r="AC37" i="1"/>
  <c r="N67" i="1"/>
  <c r="N96" i="1" s="1"/>
  <c r="AR39" i="1"/>
  <c r="AR67" i="1" s="1"/>
  <c r="AR96" i="1" s="1"/>
  <c r="AR134" i="1" s="1"/>
  <c r="AR167" i="1" s="1"/>
  <c r="AR209" i="1" s="1"/>
  <c r="AR255" i="1" s="1"/>
  <c r="AR330" i="1" s="1"/>
  <c r="AR372" i="1" s="1"/>
  <c r="BA37" i="1"/>
  <c r="BA65" i="1" s="1"/>
  <c r="BA94" i="1" s="1"/>
  <c r="BA132" i="1" s="1"/>
  <c r="BA165" i="1" s="1"/>
  <c r="BA207" i="1" s="1"/>
  <c r="BA253" i="1" s="1"/>
  <c r="BA328" i="1" s="1"/>
  <c r="BA370" i="1" s="1"/>
  <c r="AO39" i="1"/>
  <c r="AO67" i="1" s="1"/>
  <c r="K37" i="1"/>
  <c r="K65" i="1" s="1"/>
  <c r="K94" i="1" s="1"/>
  <c r="K132" i="1" s="1"/>
  <c r="K165" i="1" s="1"/>
  <c r="K207" i="1" s="1"/>
  <c r="K253" i="1" s="1"/>
  <c r="AO96" i="1"/>
  <c r="AO134" i="1" s="1"/>
  <c r="AO167" i="1" s="1"/>
  <c r="AO209" i="1" s="1"/>
  <c r="AO255" i="1" s="1"/>
  <c r="AO330" i="1" s="1"/>
  <c r="AO372" i="1" s="1"/>
  <c r="BL65" i="1"/>
  <c r="AU37" i="1"/>
  <c r="AU65" i="1" s="1"/>
  <c r="BN39" i="1"/>
  <c r="BF37" i="1"/>
  <c r="BF65" i="1" s="1"/>
  <c r="BF94" i="1" s="1"/>
  <c r="BF132" i="1" s="1"/>
  <c r="BF165" i="1" s="1"/>
  <c r="BF207" i="1" s="1"/>
  <c r="BF253" i="1" s="1"/>
  <c r="BF328" i="1" s="1"/>
  <c r="BF370" i="1" s="1"/>
  <c r="X65" i="1"/>
  <c r="X94" i="1" s="1"/>
  <c r="X132" i="1" s="1"/>
  <c r="X165" i="1" s="1"/>
  <c r="X207" i="1" s="1"/>
  <c r="X253" i="1" s="1"/>
  <c r="X328" i="1" s="1"/>
  <c r="X370" i="1" s="1"/>
  <c r="W37" i="1"/>
  <c r="W65" i="1" s="1"/>
  <c r="W94" i="1" s="1"/>
  <c r="W132" i="1" s="1"/>
  <c r="W165" i="1" s="1"/>
  <c r="W207" i="1" s="1"/>
  <c r="W253" i="1" s="1"/>
  <c r="W328" i="1" s="1"/>
  <c r="W370" i="1" s="1"/>
  <c r="BO96" i="1"/>
  <c r="BO134" i="1" s="1"/>
  <c r="BO167" i="1" s="1"/>
  <c r="BO209" i="1" s="1"/>
  <c r="BO255" i="1" s="1"/>
  <c r="BO330" i="1" s="1"/>
  <c r="BO372" i="1" s="1"/>
  <c r="AY39" i="1"/>
  <c r="AY67" i="1" s="1"/>
  <c r="AY96" i="1" s="1"/>
  <c r="AY134" i="1" s="1"/>
  <c r="AY167" i="1" s="1"/>
  <c r="AY209" i="1" s="1"/>
  <c r="AY255" i="1" s="1"/>
  <c r="AY330" i="1" s="1"/>
  <c r="AY372" i="1" s="1"/>
  <c r="AH39" i="1"/>
  <c r="AH67" i="1" s="1"/>
  <c r="AT37" i="1"/>
  <c r="AT65" i="1" s="1"/>
  <c r="AT94" i="1" s="1"/>
  <c r="AT132" i="1" s="1"/>
  <c r="AT165" i="1" s="1"/>
  <c r="AT207" i="1" s="1"/>
  <c r="AT253" i="1" s="1"/>
  <c r="AT328" i="1" s="1"/>
  <c r="AT370" i="1" s="1"/>
  <c r="BA39" i="1"/>
  <c r="BA67" i="1" s="1"/>
  <c r="BA96" i="1" s="1"/>
  <c r="BA134" i="1" s="1"/>
  <c r="BA167" i="1" s="1"/>
  <c r="BA209" i="1" s="1"/>
  <c r="BA255" i="1" s="1"/>
  <c r="BA330" i="1" s="1"/>
  <c r="BA372" i="1" s="1"/>
  <c r="BB207" i="1"/>
  <c r="AQ96" i="1"/>
  <c r="AQ134" i="1" s="1"/>
  <c r="AQ167" i="1" s="1"/>
  <c r="AN39" i="1"/>
  <c r="AN67" i="1" s="1"/>
  <c r="AN96" i="1" s="1"/>
  <c r="AN134" i="1" s="1"/>
  <c r="AN167" i="1" s="1"/>
  <c r="AN209" i="1" s="1"/>
  <c r="AN255" i="1" s="1"/>
  <c r="AN330" i="1" s="1"/>
  <c r="AN372" i="1" s="1"/>
  <c r="BO67" i="1"/>
  <c r="BN37" i="1"/>
  <c r="BN65" i="1" s="1"/>
  <c r="BN94" i="1" s="1"/>
  <c r="BN132" i="1" s="1"/>
  <c r="BN165" i="1" s="1"/>
  <c r="BN207" i="1" s="1"/>
  <c r="BN253" i="1" s="1"/>
  <c r="BN328" i="1" s="1"/>
  <c r="BN370" i="1" s="1"/>
  <c r="X39" i="1"/>
  <c r="X67" i="1" s="1"/>
  <c r="X96" i="1" s="1"/>
  <c r="X134" i="1" s="1"/>
  <c r="X167" i="1" s="1"/>
  <c r="X209" i="1" s="1"/>
  <c r="X255" i="1" s="1"/>
  <c r="X330" i="1" s="1"/>
  <c r="X372" i="1" s="1"/>
  <c r="BI37" i="1"/>
  <c r="BI65" i="1" s="1"/>
  <c r="BI94" i="1" s="1"/>
  <c r="BI132" i="1" s="1"/>
  <c r="BI165" i="1" s="1"/>
  <c r="BI207" i="1" s="1"/>
  <c r="BI253" i="1" s="1"/>
  <c r="BI328" i="1" s="1"/>
  <c r="BI370" i="1" s="1"/>
  <c r="BE37" i="1"/>
  <c r="BE65" i="1" s="1"/>
  <c r="BE94" i="1" s="1"/>
  <c r="BE132" i="1" s="1"/>
  <c r="BE165" i="1" s="1"/>
  <c r="BE207" i="1" s="1"/>
  <c r="BE253" i="1" s="1"/>
  <c r="BE328" i="1" s="1"/>
  <c r="BE370" i="1" s="1"/>
  <c r="AF37" i="1"/>
  <c r="AF65" i="1" s="1"/>
  <c r="S94" i="1"/>
  <c r="S132" i="1" s="1"/>
  <c r="S165" i="1" s="1"/>
  <c r="S207" i="1" s="1"/>
  <c r="S253" i="1" s="1"/>
  <c r="S328" i="1" s="1"/>
  <c r="S370" i="1" s="1"/>
  <c r="BC67" i="1"/>
  <c r="BC96" i="1" s="1"/>
  <c r="BC134" i="1" s="1"/>
  <c r="BC167" i="1" s="1"/>
  <c r="BC209" i="1" s="1"/>
  <c r="BC255" i="1" s="1"/>
  <c r="BC330" i="1" s="1"/>
  <c r="BC372" i="1" s="1"/>
  <c r="BC37" i="1"/>
  <c r="BC65" i="1" s="1"/>
  <c r="BC94" i="1" s="1"/>
  <c r="BC132" i="1" s="1"/>
  <c r="BC165" i="1" s="1"/>
  <c r="BC207" i="1" s="1"/>
  <c r="BC253" i="1" s="1"/>
  <c r="BC328" i="1" s="1"/>
  <c r="BC370" i="1" s="1"/>
  <c r="T65" i="1"/>
  <c r="T94" i="1" s="1"/>
  <c r="AN37" i="1"/>
  <c r="AN65" i="1" s="1"/>
  <c r="AN94" i="1" s="1"/>
  <c r="AN132" i="1" s="1"/>
  <c r="AN165" i="1" s="1"/>
  <c r="AN207" i="1" s="1"/>
  <c r="AN253" i="1" s="1"/>
  <c r="AN328" i="1" s="1"/>
  <c r="AN370" i="1" s="1"/>
  <c r="AR37" i="1"/>
  <c r="AR65" i="1" s="1"/>
  <c r="AR94" i="1" s="1"/>
  <c r="AR132" i="1" s="1"/>
  <c r="AR165" i="1" s="1"/>
  <c r="AR207" i="1" s="1"/>
  <c r="AR253" i="1" s="1"/>
  <c r="AR328" i="1" s="1"/>
  <c r="AR370" i="1" s="1"/>
  <c r="AW37" i="1"/>
  <c r="AW65" i="1" s="1"/>
  <c r="AW94" i="1" s="1"/>
  <c r="AW132" i="1" s="1"/>
  <c r="AW165" i="1" s="1"/>
  <c r="AW207" i="1" s="1"/>
  <c r="AW253" i="1" s="1"/>
  <c r="AW328" i="1" s="1"/>
  <c r="AW370" i="1" s="1"/>
  <c r="BM65" i="1"/>
  <c r="BM94" i="1" s="1"/>
  <c r="BM132" i="1" s="1"/>
  <c r="BM165" i="1" s="1"/>
  <c r="BM207" i="1" s="1"/>
  <c r="BM253" i="1" s="1"/>
  <c r="BM328" i="1" s="1"/>
  <c r="BM370" i="1" s="1"/>
  <c r="BK67" i="1"/>
  <c r="BK96" i="1" s="1"/>
  <c r="BK134" i="1" s="1"/>
  <c r="BK167" i="1" s="1"/>
  <c r="BK209" i="1" s="1"/>
  <c r="BK255" i="1" s="1"/>
  <c r="BK330" i="1" s="1"/>
  <c r="BK372" i="1" s="1"/>
  <c r="V67" i="1"/>
  <c r="AV39" i="1"/>
  <c r="Z37" i="1"/>
  <c r="AT39" i="1"/>
  <c r="AT67" i="1" s="1"/>
  <c r="AT96" i="1" s="1"/>
  <c r="AT134" i="1" s="1"/>
  <c r="J39" i="1"/>
  <c r="M67" i="1"/>
  <c r="M96" i="1" s="1"/>
  <c r="M134" i="1" s="1"/>
  <c r="M167" i="1" s="1"/>
  <c r="M209" i="1" s="1"/>
  <c r="M255" i="1" s="1"/>
  <c r="M330" i="1" s="1"/>
  <c r="M372" i="1" s="1"/>
  <c r="P39" i="1"/>
  <c r="P67" i="1" s="1"/>
  <c r="P96" i="1" s="1"/>
  <c r="P134" i="1" s="1"/>
  <c r="P167" i="1" s="1"/>
  <c r="P209" i="1" s="1"/>
  <c r="P255" i="1" s="1"/>
  <c r="P330" i="1" s="1"/>
  <c r="P372" i="1" s="1"/>
  <c r="O39" i="1"/>
  <c r="O67" i="1" s="1"/>
  <c r="O96" i="1" s="1"/>
  <c r="O134" i="1" s="1"/>
  <c r="BI39" i="1"/>
  <c r="BI67" i="1" s="1"/>
  <c r="BI96" i="1" s="1"/>
  <c r="BI134" i="1" s="1"/>
  <c r="BI167" i="1" s="1"/>
  <c r="BI209" i="1" s="1"/>
  <c r="BI255" i="1" s="1"/>
  <c r="BI330" i="1" s="1"/>
  <c r="BI372" i="1" s="1"/>
  <c r="U37" i="1"/>
  <c r="U65" i="1" s="1"/>
  <c r="U94" i="1" s="1"/>
  <c r="U132" i="1" s="1"/>
  <c r="U165" i="1" s="1"/>
  <c r="U207" i="1" s="1"/>
  <c r="U253" i="1" s="1"/>
  <c r="U328" i="1" s="1"/>
  <c r="U370" i="1" s="1"/>
  <c r="BG37" i="1"/>
  <c r="BG65" i="1" s="1"/>
  <c r="BG94" i="1" s="1"/>
  <c r="BG132" i="1" s="1"/>
  <c r="BG165" i="1" s="1"/>
  <c r="BG207" i="1" s="1"/>
  <c r="BG253" i="1" s="1"/>
  <c r="BG328" i="1" s="1"/>
  <c r="BG370" i="1" s="1"/>
  <c r="BM39" i="1"/>
  <c r="BM67" i="1" s="1"/>
  <c r="BM96" i="1" s="1"/>
  <c r="BM134" i="1" s="1"/>
  <c r="BM167" i="1" s="1"/>
  <c r="BM209" i="1" s="1"/>
  <c r="BM255" i="1" s="1"/>
  <c r="BM330" i="1" s="1"/>
  <c r="BM372" i="1" s="1"/>
  <c r="BF39" i="1"/>
  <c r="BF67" i="1" s="1"/>
  <c r="BF96" i="1" s="1"/>
  <c r="BF134" i="1" s="1"/>
  <c r="BF167" i="1" s="1"/>
  <c r="BF209" i="1" s="1"/>
  <c r="BF255" i="1" s="1"/>
  <c r="BF330" i="1" s="1"/>
  <c r="BF372" i="1" s="1"/>
  <c r="P37" i="1"/>
  <c r="P65" i="1" s="1"/>
  <c r="P94" i="1" s="1"/>
  <c r="P132" i="1" s="1"/>
  <c r="P165" i="1" s="1"/>
  <c r="P207" i="1" s="1"/>
  <c r="P253" i="1" s="1"/>
  <c r="P328" i="1" s="1"/>
  <c r="P370" i="1" s="1"/>
  <c r="AE39" i="1"/>
  <c r="AE67" i="1" s="1"/>
  <c r="AE96" i="1" s="1"/>
  <c r="AE134" i="1" s="1"/>
  <c r="AE167" i="1" s="1"/>
  <c r="AE209" i="1" s="1"/>
  <c r="AE255" i="1" s="1"/>
  <c r="AE330" i="1" s="1"/>
  <c r="AE372" i="1" s="1"/>
  <c r="AD39" i="1"/>
  <c r="AD67" i="1" s="1"/>
  <c r="AD96" i="1" s="1"/>
  <c r="AH65" i="1"/>
  <c r="AH94" i="1" s="1"/>
  <c r="AH132" i="1" s="1"/>
  <c r="AH165" i="1" s="1"/>
  <c r="AH207" i="1" s="1"/>
  <c r="AH253" i="1" s="1"/>
  <c r="AH328" i="1" s="1"/>
  <c r="AH370" i="1" s="1"/>
  <c r="L37" i="1"/>
  <c r="L65" i="1" s="1"/>
  <c r="L94" i="1" s="1"/>
  <c r="L132" i="1" s="1"/>
  <c r="L165" i="1" s="1"/>
  <c r="L207" i="1" s="1"/>
  <c r="L253" i="1" s="1"/>
  <c r="L328" i="1" s="1"/>
  <c r="L370" i="1" s="1"/>
  <c r="AA39" i="1"/>
  <c r="AA67" i="1" s="1"/>
  <c r="AA96" i="1" s="1"/>
  <c r="AA134" i="1" s="1"/>
  <c r="AA167" i="1" s="1"/>
  <c r="AA209" i="1" s="1"/>
  <c r="AA255" i="1" s="1"/>
  <c r="AA330" i="1" s="1"/>
  <c r="AA372" i="1" s="1"/>
  <c r="Q65" i="1"/>
  <c r="Q94" i="1" s="1"/>
  <c r="Q132" i="1" s="1"/>
  <c r="Q165" i="1" s="1"/>
  <c r="Q207" i="1" s="1"/>
  <c r="Q253" i="1" s="1"/>
  <c r="Q328" i="1" s="1"/>
  <c r="Q370" i="1" s="1"/>
  <c r="T39" i="1"/>
  <c r="T67" i="1" s="1"/>
  <c r="T96" i="1" s="1"/>
  <c r="T134" i="1" s="1"/>
  <c r="T167" i="1" s="1"/>
  <c r="T209" i="1" s="1"/>
  <c r="T255" i="1" s="1"/>
  <c r="T330" i="1" s="1"/>
  <c r="T372" i="1" s="1"/>
  <c r="AV67" i="1"/>
  <c r="AV96" i="1" s="1"/>
  <c r="AV134" i="1" s="1"/>
  <c r="AV167" i="1" s="1"/>
  <c r="AV209" i="1" s="1"/>
  <c r="AV255" i="1" s="1"/>
  <c r="AV330" i="1" s="1"/>
  <c r="AV372" i="1" s="1"/>
  <c r="AC39" i="1"/>
  <c r="AZ37" i="1"/>
  <c r="AZ65" i="1" s="1"/>
  <c r="AZ94" i="1" s="1"/>
  <c r="AZ132" i="1" s="1"/>
  <c r="AZ165" i="1" s="1"/>
  <c r="AZ207" i="1" s="1"/>
  <c r="AZ253" i="1" s="1"/>
  <c r="AZ328" i="1" s="1"/>
  <c r="AZ370" i="1" s="1"/>
  <c r="AP37" i="1"/>
  <c r="AP65" i="1" s="1"/>
  <c r="AP94" i="1" s="1"/>
  <c r="AP132" i="1" s="1"/>
  <c r="AP165" i="1" s="1"/>
  <c r="AP207" i="1" s="1"/>
  <c r="AP253" i="1" s="1"/>
  <c r="AP328" i="1" s="1"/>
  <c r="AP370" i="1" s="1"/>
  <c r="AI37" i="1"/>
  <c r="Y37" i="1"/>
  <c r="Y65" i="1" s="1"/>
  <c r="Y94" i="1" s="1"/>
  <c r="Y132" i="1" s="1"/>
  <c r="Y165" i="1" s="1"/>
  <c r="Y207" i="1" s="1"/>
  <c r="Y253" i="1" s="1"/>
  <c r="Y328" i="1" s="1"/>
  <c r="Y370" i="1" s="1"/>
  <c r="R96" i="1"/>
  <c r="R134" i="1" s="1"/>
  <c r="R167" i="1" s="1"/>
  <c r="R209" i="1" s="1"/>
  <c r="R255" i="1" s="1"/>
  <c r="R330" i="1" s="1"/>
  <c r="R372" i="1" s="1"/>
  <c r="AU94" i="1"/>
  <c r="AU132" i="1" s="1"/>
  <c r="AU165" i="1" s="1"/>
  <c r="AU207" i="1" s="1"/>
  <c r="AU253" i="1" s="1"/>
  <c r="AU328" i="1" s="1"/>
  <c r="AU370" i="1" s="1"/>
  <c r="BN67" i="1"/>
  <c r="BN96" i="1" s="1"/>
  <c r="BN134" i="1" s="1"/>
  <c r="BN167" i="1" s="1"/>
  <c r="BN209" i="1" s="1"/>
  <c r="BN255" i="1" s="1"/>
  <c r="BN330" i="1" s="1"/>
  <c r="BN372" i="1" s="1"/>
  <c r="AM67" i="1"/>
  <c r="AM96" i="1" s="1"/>
  <c r="AM134" i="1" s="1"/>
  <c r="AM167" i="1" s="1"/>
  <c r="AM209" i="1" s="1"/>
  <c r="AM255" i="1" s="1"/>
  <c r="AM330" i="1" s="1"/>
  <c r="AM372" i="1" s="1"/>
  <c r="BD39" i="1"/>
  <c r="BD67" i="1" s="1"/>
  <c r="BD96" i="1" s="1"/>
  <c r="BD134" i="1" s="1"/>
  <c r="BD167" i="1" s="1"/>
  <c r="BD209" i="1" s="1"/>
  <c r="BD255" i="1" s="1"/>
  <c r="BD330" i="1" s="1"/>
  <c r="BD372" i="1" s="1"/>
  <c r="R39" i="1"/>
  <c r="R67" i="1" s="1"/>
  <c r="BH37" i="1"/>
  <c r="BH65" i="1" s="1"/>
  <c r="BH94" i="1" s="1"/>
  <c r="BH132" i="1" s="1"/>
  <c r="BH165" i="1" s="1"/>
  <c r="BH207" i="1" s="1"/>
  <c r="BH253" i="1" s="1"/>
  <c r="BH328" i="1" s="1"/>
  <c r="BH370" i="1" s="1"/>
  <c r="Y39" i="1"/>
  <c r="Y67" i="1" s="1"/>
  <c r="Y96" i="1" s="1"/>
  <c r="Y134" i="1" s="1"/>
  <c r="Y167" i="1" s="1"/>
  <c r="Y209" i="1" s="1"/>
  <c r="Y255" i="1" s="1"/>
  <c r="Y330" i="1" s="1"/>
  <c r="Y372" i="1" s="1"/>
  <c r="J67" i="1"/>
  <c r="J96" i="1" s="1"/>
  <c r="J134" i="1" s="1"/>
  <c r="J167" i="1" s="1"/>
  <c r="J209" i="1" s="1"/>
  <c r="J255" i="1" s="1"/>
  <c r="J330" i="1" s="1"/>
  <c r="J372" i="1" s="1"/>
  <c r="BB253" i="1"/>
  <c r="BB328" i="1" s="1"/>
  <c r="BB370" i="1" s="1"/>
  <c r="BL94" i="1"/>
  <c r="BL132" i="1" s="1"/>
  <c r="BL165" i="1" s="1"/>
  <c r="BL207" i="1" s="1"/>
  <c r="BL253" i="1" s="1"/>
  <c r="BL328" i="1" s="1"/>
  <c r="BL370" i="1" s="1"/>
  <c r="AI67" i="1"/>
  <c r="AI96" i="1" s="1"/>
  <c r="AI134" i="1" s="1"/>
  <c r="AI167" i="1" s="1"/>
  <c r="AI209" i="1" s="1"/>
  <c r="AI255" i="1" s="1"/>
  <c r="AI330" i="1" s="1"/>
  <c r="AI372" i="1" s="1"/>
  <c r="AY37" i="1"/>
  <c r="AY65" i="1" s="1"/>
  <c r="AY94" i="1" s="1"/>
  <c r="AY132" i="1" s="1"/>
  <c r="AY165" i="1" s="1"/>
  <c r="AY207" i="1" s="1"/>
  <c r="AY253" i="1" s="1"/>
  <c r="AY328" i="1" s="1"/>
  <c r="AY370" i="1" s="1"/>
  <c r="AI65" i="1"/>
  <c r="AI94" i="1" s="1"/>
  <c r="AI132" i="1" s="1"/>
  <c r="AI165" i="1" s="1"/>
  <c r="AI207" i="1" s="1"/>
  <c r="AI253" i="1" s="1"/>
  <c r="AI328" i="1" s="1"/>
  <c r="AI370" i="1" s="1"/>
  <c r="BL67" i="1"/>
  <c r="BL96" i="1" s="1"/>
  <c r="BL134" i="1" s="1"/>
  <c r="BL167" i="1" s="1"/>
  <c r="BL209" i="1" s="1"/>
  <c r="BL255" i="1" s="1"/>
  <c r="BL330" i="1" s="1"/>
  <c r="BL372" i="1" s="1"/>
  <c r="V96" i="1"/>
  <c r="V134" i="1" s="1"/>
  <c r="V167" i="1" s="1"/>
  <c r="V209" i="1" s="1"/>
  <c r="V255" i="1" s="1"/>
  <c r="V330" i="1" s="1"/>
  <c r="V372" i="1" s="1"/>
  <c r="AP39" i="1"/>
  <c r="AP67" i="1" s="1"/>
  <c r="AP96" i="1" s="1"/>
  <c r="AP134" i="1" s="1"/>
  <c r="AP167" i="1" s="1"/>
  <c r="K39" i="1"/>
  <c r="K67" i="1" s="1"/>
  <c r="K96" i="1" s="1"/>
  <c r="K134" i="1" s="1"/>
  <c r="K167" i="1" s="1"/>
  <c r="K209" i="1" s="1"/>
  <c r="K255" i="1" s="1"/>
  <c r="K330" i="1" s="1"/>
  <c r="K372" i="1" s="1"/>
  <c r="AJ132" i="1"/>
  <c r="AJ165" i="1" s="1"/>
  <c r="AJ207" i="1" s="1"/>
  <c r="AJ253" i="1" s="1"/>
  <c r="AJ328" i="1" s="1"/>
  <c r="AJ370" i="1" s="1"/>
  <c r="AD134" i="1"/>
  <c r="AD167" i="1" s="1"/>
  <c r="AD209" i="1" s="1"/>
  <c r="AD255" i="1" s="1"/>
  <c r="AD330" i="1" s="1"/>
  <c r="AD372" i="1" s="1"/>
  <c r="N37" i="1"/>
  <c r="N65" i="1" s="1"/>
  <c r="N94" i="1" s="1"/>
  <c r="N132" i="1" s="1"/>
  <c r="N165" i="1" s="1"/>
  <c r="N207" i="1" s="1"/>
  <c r="N253" i="1" s="1"/>
  <c r="N328" i="1" s="1"/>
  <c r="N370" i="1" s="1"/>
  <c r="K328" i="1"/>
  <c r="K370" i="1" s="1"/>
  <c r="O167" i="1"/>
  <c r="O209" i="1" s="1"/>
  <c r="O255" i="1" s="1"/>
  <c r="O330" i="1" s="1"/>
  <c r="O372" i="1" s="1"/>
  <c r="AQ209" i="1"/>
  <c r="AQ255" i="1" s="1"/>
  <c r="AQ330" i="1" s="1"/>
  <c r="AQ372" i="1" s="1"/>
  <c r="V65" i="1"/>
  <c r="V94" i="1" s="1"/>
  <c r="V132" i="1" s="1"/>
  <c r="V165" i="1" s="1"/>
  <c r="V207" i="1" s="1"/>
  <c r="V253" i="1" s="1"/>
  <c r="V328" i="1" s="1"/>
  <c r="V370" i="1" s="1"/>
  <c r="AP209" i="1"/>
  <c r="AP255" i="1" s="1"/>
  <c r="AP330" i="1" s="1"/>
  <c r="AP372" i="1" s="1"/>
  <c r="AF94" i="1"/>
  <c r="AF132" i="1" s="1"/>
  <c r="AF165" i="1" s="1"/>
  <c r="AF207" i="1" s="1"/>
  <c r="AF253" i="1" s="1"/>
  <c r="AF328" i="1" s="1"/>
  <c r="AF370" i="1" s="1"/>
  <c r="J65" i="1"/>
  <c r="J94" i="1" s="1"/>
  <c r="J132" i="1" s="1"/>
  <c r="J165" i="1" s="1"/>
  <c r="J207" i="1" s="1"/>
  <c r="J253" i="1" s="1"/>
  <c r="J328" i="1" s="1"/>
  <c r="J370" i="1" s="1"/>
  <c r="AB39" i="1"/>
  <c r="BE39" i="1"/>
  <c r="BE67" i="1" s="1"/>
  <c r="BE96" i="1" s="1"/>
  <c r="BE134" i="1" s="1"/>
  <c r="BE167" i="1" s="1"/>
  <c r="BE209" i="1" s="1"/>
  <c r="BE255" i="1" s="1"/>
  <c r="BE330" i="1" s="1"/>
  <c r="BE372" i="1" s="1"/>
  <c r="AG39" i="1"/>
  <c r="AG67" i="1" s="1"/>
  <c r="AG96" i="1" s="1"/>
  <c r="AG134" i="1" s="1"/>
  <c r="AG167" i="1" s="1"/>
  <c r="AG209" i="1" s="1"/>
  <c r="AG255" i="1" s="1"/>
  <c r="AG330" i="1" s="1"/>
  <c r="AG372" i="1" s="1"/>
  <c r="T132" i="1"/>
  <c r="T165" i="1" s="1"/>
  <c r="T207" i="1" s="1"/>
  <c r="T253" i="1" s="1"/>
  <c r="T328" i="1"/>
  <c r="T370" i="1" s="1"/>
  <c r="AT167" i="1"/>
  <c r="AT209" i="1" s="1"/>
  <c r="AT255" i="1" s="1"/>
  <c r="AT330" i="1" s="1"/>
  <c r="AT372" i="1" s="1"/>
  <c r="N134" i="1"/>
  <c r="N167" i="1" s="1"/>
  <c r="N209" i="1" s="1"/>
  <c r="N255" i="1" s="1"/>
  <c r="N330" i="1" s="1"/>
  <c r="N372" i="1" s="1"/>
  <c r="BD37" i="1"/>
  <c r="BD65" i="1" s="1"/>
  <c r="BD94" i="1" s="1"/>
  <c r="BD132" i="1" s="1"/>
  <c r="BD165" i="1" s="1"/>
  <c r="BD207" i="1" s="1"/>
  <c r="BD253" i="1" s="1"/>
  <c r="BD328" i="1" s="1"/>
  <c r="BD370" i="1" s="1"/>
  <c r="BK94" i="1"/>
  <c r="BK132" i="1" s="1"/>
  <c r="BK165" i="1" s="1"/>
  <c r="BK207" i="1" s="1"/>
  <c r="BK253" i="1" s="1"/>
  <c r="BK328" i="1" s="1"/>
  <c r="BK370" i="1" s="1"/>
  <c r="L67" i="1"/>
  <c r="L96" i="1" s="1"/>
  <c r="L134" i="1" s="1"/>
  <c r="L167" i="1" s="1"/>
  <c r="L209" i="1" s="1"/>
  <c r="L255" i="1" s="1"/>
  <c r="L330" i="1" s="1"/>
  <c r="L372" i="1" s="1"/>
  <c r="BB39" i="1"/>
  <c r="BB67" i="1" s="1"/>
  <c r="BB96" i="1" s="1"/>
  <c r="BB134" i="1" s="1"/>
  <c r="BB167" i="1" s="1"/>
  <c r="BB209" i="1" s="1"/>
  <c r="BB255" i="1" s="1"/>
  <c r="BB330" i="1" s="1"/>
  <c r="BB372" i="1" s="1"/>
  <c r="BJ37" i="1"/>
  <c r="BJ65" i="1" s="1"/>
  <c r="BJ94" i="1" s="1"/>
  <c r="BJ132" i="1" s="1"/>
  <c r="BJ165" i="1" s="1"/>
  <c r="BJ207" i="1" s="1"/>
  <c r="BJ253" i="1" s="1"/>
  <c r="BJ328" i="1" s="1"/>
  <c r="BJ370" i="1" s="1"/>
  <c r="R37" i="1"/>
  <c r="R65" i="1" s="1"/>
  <c r="R94" i="1" s="1"/>
  <c r="R132" i="1" s="1"/>
  <c r="R165" i="1" s="1"/>
  <c r="R207" i="1" s="1"/>
  <c r="R253" i="1" s="1"/>
  <c r="R328" i="1" s="1"/>
  <c r="R370" i="1" s="1"/>
  <c r="AH96" i="1"/>
  <c r="AH134" i="1" s="1"/>
  <c r="AH167" i="1" s="1"/>
  <c r="AH209" i="1" s="1"/>
  <c r="AH255" i="1" s="1"/>
  <c r="AH330" i="1" s="1"/>
  <c r="AH372" i="1" s="1"/>
  <c r="AK67" i="1"/>
  <c r="AK96" i="1" s="1"/>
  <c r="AK134" i="1" s="1"/>
  <c r="AK167" i="1" s="1"/>
  <c r="AK209" i="1" s="1"/>
  <c r="AK255" i="1" s="1"/>
  <c r="AK330" i="1" s="1"/>
  <c r="AK372" i="1" s="1"/>
  <c r="Z65" i="1"/>
  <c r="Z94" i="1" s="1"/>
  <c r="Z132" i="1" s="1"/>
  <c r="Z165" i="1" s="1"/>
  <c r="Z207" i="1" s="1"/>
  <c r="Z253" i="1" s="1"/>
  <c r="Z328" i="1" s="1"/>
  <c r="Z370" i="1" s="1"/>
  <c r="BJ39" i="1"/>
  <c r="BJ67" i="1" s="1"/>
  <c r="BJ96" i="1" s="1"/>
  <c r="BJ134" i="1" s="1"/>
  <c r="BJ167" i="1" s="1"/>
  <c r="BJ209" i="1" s="1"/>
  <c r="BJ255" i="1" s="1"/>
  <c r="BJ330" i="1" s="1"/>
  <c r="BJ372" i="1" s="1"/>
  <c r="M37" i="1"/>
  <c r="M65" i="1" s="1"/>
  <c r="M94" i="1"/>
  <c r="M132" i="1" s="1"/>
  <c r="M165" i="1" s="1"/>
  <c r="M207" i="1" s="1"/>
  <c r="M253" i="1" s="1"/>
  <c r="M328" i="1" s="1"/>
  <c r="M370" i="1" s="1"/>
  <c r="BH39" i="1"/>
  <c r="BH67" i="1" s="1"/>
  <c r="BH96" i="1" s="1"/>
  <c r="BH134" i="1" s="1"/>
  <c r="BH167" i="1" s="1"/>
  <c r="BH209" i="1" s="1"/>
  <c r="BH255" i="1" s="1"/>
  <c r="BH330" i="1" s="1"/>
  <c r="BH372" i="1" s="1"/>
  <c r="AQ37" i="1"/>
  <c r="AQ65" i="1" s="1"/>
  <c r="AQ94" i="1" s="1"/>
  <c r="AQ132" i="1" s="1"/>
  <c r="AQ165" i="1" s="1"/>
  <c r="AQ207" i="1" s="1"/>
  <c r="AQ253" i="1" s="1"/>
  <c r="AQ328" i="1" s="1"/>
  <c r="AQ370" i="1" s="1"/>
  <c r="AS67" i="1"/>
  <c r="AS96" i="1" s="1"/>
  <c r="AS134" i="1" s="1"/>
  <c r="AS167" i="1" s="1"/>
  <c r="AS209" i="1" s="1"/>
  <c r="AS255" i="1" s="1"/>
  <c r="AS330" i="1" s="1"/>
  <c r="AS372" i="1" s="1"/>
  <c r="AA37" i="1"/>
  <c r="AA65" i="1" s="1"/>
  <c r="AA94" i="1" s="1"/>
  <c r="AA132" i="1" s="1"/>
  <c r="AA165" i="1" s="1"/>
  <c r="AA207" i="1" s="1"/>
  <c r="AA253" i="1" s="1"/>
  <c r="AA328" i="1" s="1"/>
  <c r="AA370" i="1" s="1"/>
  <c r="AL65" i="1"/>
  <c r="AL94" i="1" s="1"/>
  <c r="AL132" i="1" s="1"/>
  <c r="AL165" i="1" s="1"/>
  <c r="AL207" i="1" s="1"/>
  <c r="AL253" i="1" s="1"/>
  <c r="AL328" i="1" s="1"/>
  <c r="AL370" i="1" s="1"/>
  <c r="AZ39" i="1"/>
  <c r="AZ67" i="1" s="1"/>
  <c r="AZ96" i="1" s="1"/>
  <c r="AZ134" i="1" s="1"/>
  <c r="AZ167" i="1" s="1"/>
  <c r="AZ209" i="1" s="1"/>
  <c r="AZ255" i="1" s="1"/>
  <c r="AZ330" i="1" s="1"/>
  <c r="AZ372" i="1" s="1"/>
  <c r="AL39" i="1"/>
  <c r="AL67" i="1" s="1"/>
  <c r="AL96" i="1" s="1"/>
  <c r="AL134" i="1" s="1"/>
  <c r="AL167" i="1" s="1"/>
  <c r="AL209" i="1" s="1"/>
  <c r="AL255" i="1" s="1"/>
  <c r="AL330" i="1" s="1"/>
  <c r="AL372" i="1" s="1"/>
  <c r="AV37" i="1"/>
  <c r="AV65" i="1" s="1"/>
  <c r="AV94" i="1" s="1"/>
  <c r="AV132" i="1" s="1"/>
  <c r="AV165" i="1" s="1"/>
  <c r="AV207" i="1" s="1"/>
  <c r="AV253" i="1" s="1"/>
  <c r="AV328" i="1" s="1"/>
  <c r="AV370" i="1" s="1"/>
  <c r="AJ39" i="1"/>
  <c r="AJ67" i="1" s="1"/>
  <c r="AJ96" i="1" s="1"/>
  <c r="AJ134" i="1" s="1"/>
  <c r="AJ167" i="1" s="1"/>
  <c r="AJ209" i="1" s="1"/>
  <c r="AJ255" i="1" s="1"/>
  <c r="AJ330" i="1" s="1"/>
  <c r="AJ372" i="1" s="1"/>
</calcChain>
</file>

<file path=xl/sharedStrings.xml><?xml version="1.0" encoding="utf-8"?>
<sst xmlns="http://schemas.openxmlformats.org/spreadsheetml/2006/main" count="3202" uniqueCount="1312">
  <si>
    <t>ＷＧＴ活動状況表</t>
    <rPh sb="3" eb="5">
      <t>カツドウ</t>
    </rPh>
    <rPh sb="5" eb="7">
      <t>ジョウキョウ</t>
    </rPh>
    <rPh sb="7" eb="8">
      <t>ヒョウ</t>
    </rPh>
    <phoneticPr fontId="1"/>
  </si>
  <si>
    <t>項番</t>
  </si>
  <si>
    <t>項番</t>
    <rPh sb="0" eb="2">
      <t>kouban</t>
    </rPh>
    <phoneticPr fontId="1"/>
  </si>
  <si>
    <t>国名</t>
  </si>
  <si>
    <t>国名</t>
    <rPh sb="0" eb="2">
      <t>コクメイ</t>
    </rPh>
    <phoneticPr fontId="1"/>
  </si>
  <si>
    <t>店名</t>
  </si>
  <si>
    <t>店名</t>
    <rPh sb="0" eb="2">
      <t>テンメイ</t>
    </rPh>
    <phoneticPr fontId="1"/>
  </si>
  <si>
    <t>会費</t>
  </si>
  <si>
    <t>会費</t>
    <rPh sb="0" eb="2">
      <t>カイヒ</t>
    </rPh>
    <phoneticPr fontId="1"/>
  </si>
  <si>
    <t>実施日付</t>
  </si>
  <si>
    <t>実施日付</t>
    <rPh sb="0" eb="2">
      <t>ジッシ</t>
    </rPh>
    <rPh sb="2" eb="4">
      <t>ヒヅケ</t>
    </rPh>
    <phoneticPr fontId="1"/>
  </si>
  <si>
    <t>出来事他</t>
  </si>
  <si>
    <t>出来事他</t>
    <rPh sb="0" eb="3">
      <t>デキゴト</t>
    </rPh>
    <rPh sb="3" eb="4">
      <t>ホカ</t>
    </rPh>
    <phoneticPr fontId="1"/>
  </si>
  <si>
    <t>参加
者数</t>
    <rPh sb="0" eb="2">
      <t>サンカ</t>
    </rPh>
    <rPh sb="3" eb="4">
      <t>シャ</t>
    </rPh>
    <rPh sb="4" eb="5">
      <t>スウ</t>
    </rPh>
    <phoneticPr fontId="1"/>
  </si>
  <si>
    <t>メンバー(順不同/敬称略)</t>
    <rPh sb="5" eb="8">
      <t>ジュンフドウ</t>
    </rPh>
    <rPh sb="9" eb="11">
      <t>ケイショウ</t>
    </rPh>
    <rPh sb="11" eb="12">
      <t>リャク</t>
    </rPh>
    <phoneticPr fontId="1"/>
  </si>
  <si>
    <t>Tosh</t>
  </si>
  <si>
    <t>岸野姉</t>
    <rPh sb="0" eb="2">
      <t>キシノ</t>
    </rPh>
    <rPh sb="2" eb="3">
      <t>アネ</t>
    </rPh>
    <phoneticPr fontId="1"/>
  </si>
  <si>
    <t>中嶌姉</t>
    <rPh sb="0" eb="2">
      <t>ナカジマ</t>
    </rPh>
    <rPh sb="2" eb="3">
      <t>アネ</t>
    </rPh>
    <phoneticPr fontId="1"/>
  </si>
  <si>
    <t>井上
(美)姉</t>
    <rPh sb="0" eb="2">
      <t>イノウエ</t>
    </rPh>
    <rPh sb="4" eb="5">
      <t>ビ</t>
    </rPh>
    <rPh sb="6" eb="7">
      <t>アネ</t>
    </rPh>
    <phoneticPr fontId="1"/>
  </si>
  <si>
    <t>上野兄</t>
    <rPh sb="0" eb="2">
      <t>ウエノ</t>
    </rPh>
    <rPh sb="2" eb="3">
      <t>アニ</t>
    </rPh>
    <phoneticPr fontId="1"/>
  </si>
  <si>
    <t>風間兄</t>
    <rPh sb="0" eb="2">
      <t>カザマ</t>
    </rPh>
    <rPh sb="2" eb="3">
      <t>アニ</t>
    </rPh>
    <phoneticPr fontId="1"/>
  </si>
  <si>
    <t>風間姉</t>
    <rPh sb="0" eb="2">
      <t>カザマ</t>
    </rPh>
    <rPh sb="2" eb="3">
      <t>アネ</t>
    </rPh>
    <phoneticPr fontId="1"/>
  </si>
  <si>
    <t>福田姉</t>
    <rPh sb="0" eb="2">
      <t>フクダ</t>
    </rPh>
    <rPh sb="2" eb="3">
      <t>アネ</t>
    </rPh>
    <phoneticPr fontId="1"/>
  </si>
  <si>
    <t>島尾姉</t>
    <rPh sb="0" eb="2">
      <t>シマオ</t>
    </rPh>
    <rPh sb="2" eb="3">
      <t>アネ</t>
    </rPh>
    <phoneticPr fontId="1"/>
  </si>
  <si>
    <t>山中兄</t>
    <rPh sb="0" eb="2">
      <t>ヤマナカ</t>
    </rPh>
    <rPh sb="2" eb="3">
      <t>アニ</t>
    </rPh>
    <phoneticPr fontId="1"/>
  </si>
  <si>
    <t>中村兄</t>
    <rPh sb="0" eb="2">
      <t>ナカムラ</t>
    </rPh>
    <rPh sb="2" eb="3">
      <t>アニ</t>
    </rPh>
    <phoneticPr fontId="1"/>
  </si>
  <si>
    <t>徳永兄</t>
    <rPh sb="0" eb="2">
      <t>トクナガ</t>
    </rPh>
    <rPh sb="2" eb="3">
      <t>アニ</t>
    </rPh>
    <phoneticPr fontId="1"/>
  </si>
  <si>
    <t>戸谷姉</t>
    <rPh sb="0" eb="2">
      <t>トヤ</t>
    </rPh>
    <rPh sb="2" eb="3">
      <t>アネ</t>
    </rPh>
    <phoneticPr fontId="1"/>
  </si>
  <si>
    <t>督兄</t>
    <rPh sb="0" eb="1">
      <t>ススム</t>
    </rPh>
    <rPh sb="1" eb="2">
      <t>アニ</t>
    </rPh>
    <phoneticPr fontId="1"/>
  </si>
  <si>
    <t>河野姉</t>
    <rPh sb="0" eb="2">
      <t>コウノ</t>
    </rPh>
    <rPh sb="2" eb="3">
      <t>アネ</t>
    </rPh>
    <phoneticPr fontId="1"/>
  </si>
  <si>
    <t>佐藤兄</t>
    <rPh sb="0" eb="2">
      <t>サトウ</t>
    </rPh>
    <rPh sb="2" eb="3">
      <t>アニ</t>
    </rPh>
    <phoneticPr fontId="1"/>
  </si>
  <si>
    <t>金子兄</t>
    <rPh sb="0" eb="2">
      <t>カネコ</t>
    </rPh>
    <rPh sb="2" eb="3">
      <t>アニ</t>
    </rPh>
    <phoneticPr fontId="1"/>
  </si>
  <si>
    <t>崇之兄</t>
    <rPh sb="0" eb="2">
      <t>タカユキ</t>
    </rPh>
    <rPh sb="2" eb="3">
      <t>アニ</t>
    </rPh>
    <phoneticPr fontId="1"/>
  </si>
  <si>
    <t>松下姉</t>
    <rPh sb="0" eb="2">
      <t>マツシタ</t>
    </rPh>
    <rPh sb="2" eb="3">
      <t>アネ</t>
    </rPh>
    <phoneticPr fontId="1"/>
  </si>
  <si>
    <t>内住姉</t>
    <rPh sb="0" eb="1">
      <t>ウチ</t>
    </rPh>
    <rPh sb="1" eb="2">
      <t>ジュウ</t>
    </rPh>
    <rPh sb="2" eb="3">
      <t>アネ</t>
    </rPh>
    <phoneticPr fontId="1"/>
  </si>
  <si>
    <t>亜紀子姉</t>
    <rPh sb="0" eb="3">
      <t>アキコ</t>
    </rPh>
    <rPh sb="3" eb="4">
      <t>アネ</t>
    </rPh>
    <phoneticPr fontId="1"/>
  </si>
  <si>
    <t>野村姉</t>
    <rPh sb="0" eb="2">
      <t>ノムラ</t>
    </rPh>
    <rPh sb="2" eb="3">
      <t>アネ</t>
    </rPh>
    <phoneticPr fontId="1"/>
  </si>
  <si>
    <t>Amita
姉</t>
    <rPh sb="6" eb="7">
      <t>アネ</t>
    </rPh>
    <phoneticPr fontId="1"/>
  </si>
  <si>
    <t>薮内姉</t>
    <rPh sb="0" eb="2">
      <t>ヤブウチ</t>
    </rPh>
    <rPh sb="2" eb="3">
      <t>アネ</t>
    </rPh>
    <phoneticPr fontId="1"/>
  </si>
  <si>
    <t>吉川姉</t>
    <rPh sb="0" eb="2">
      <t>ヨシカワ</t>
    </rPh>
    <rPh sb="2" eb="3">
      <t>アネ</t>
    </rPh>
    <phoneticPr fontId="1"/>
  </si>
  <si>
    <t>柴田兄</t>
    <rPh sb="0" eb="2">
      <t>シバタ</t>
    </rPh>
    <rPh sb="2" eb="3">
      <t>アニ</t>
    </rPh>
    <phoneticPr fontId="1"/>
  </si>
  <si>
    <t>第１フェーズテーマ</t>
    <rPh sb="0" eb="1">
      <t>ダイ</t>
    </rPh>
    <phoneticPr fontId="1"/>
  </si>
  <si>
    <t>サッカー・ワールドカップ１６回(1998年まで)の歴史で優勝経験のある国</t>
    <rPh sb="14" eb="15">
      <t>カイ</t>
    </rPh>
    <rPh sb="20" eb="21">
      <t>ネン</t>
    </rPh>
    <rPh sb="25" eb="27">
      <t>レキシ</t>
    </rPh>
    <rPh sb="28" eb="30">
      <t>ユウショウ</t>
    </rPh>
    <rPh sb="30" eb="32">
      <t>ケイケン</t>
    </rPh>
    <rPh sb="35" eb="36">
      <t>クニ</t>
    </rPh>
    <phoneticPr fontId="1"/>
  </si>
  <si>
    <t>1
8</t>
  </si>
  <si>
    <t>ブラジル</t>
  </si>
  <si>
    <t>2001/2/23
2002/2/22</t>
  </si>
  <si>
    <t>幹事
◎</t>
    <rPh sb="0" eb="2">
      <t>カンジ</t>
    </rPh>
    <phoneticPr fontId="1"/>
  </si>
  <si>
    <t>○
◎</t>
  </si>
  <si>
    <t>◎</t>
  </si>
  <si>
    <t>-</t>
  </si>
  <si>
    <t>アルゼンチン</t>
  </si>
  <si>
    <t>○</t>
  </si>
  <si>
    <t>幹事</t>
    <rPh sb="0" eb="2">
      <t>カンジ</t>
    </rPh>
    <phoneticPr fontId="1"/>
  </si>
  <si>
    <t>イギリス</t>
  </si>
  <si>
    <t>幹事</t>
    <rPh sb="0" eb="2">
      <t>kannji</t>
    </rPh>
    <phoneticPr fontId="1"/>
  </si>
  <si>
    <t>－</t>
  </si>
  <si>
    <t>ドイツ</t>
  </si>
  <si>
    <t>ウルグアイ</t>
  </si>
  <si>
    <t>ガーテ聖美さん宅</t>
    <rPh sb="7" eb="8">
      <t>タク</t>
    </rPh>
    <phoneticPr fontId="1"/>
  </si>
  <si>
    <t>個人宅なので記載略。問い合わせは事務局もしくは幹事まで。</t>
    <rPh sb="0" eb="2">
      <t>コジン</t>
    </rPh>
    <rPh sb="2" eb="3">
      <t>タク</t>
    </rPh>
    <rPh sb="6" eb="8">
      <t>キサイ</t>
    </rPh>
    <rPh sb="8" eb="9">
      <t>リャク</t>
    </rPh>
    <rPh sb="10" eb="11">
      <t>ト</t>
    </rPh>
    <rPh sb="12" eb="13">
      <t>ア</t>
    </rPh>
    <rPh sb="16" eb="19">
      <t>ジムキョク</t>
    </rPh>
    <rPh sb="23" eb="25">
      <t>カンジ</t>
    </rPh>
    <phoneticPr fontId="1"/>
  </si>
  <si>
    <t>フランス
(2nd thema)</t>
  </si>
  <si>
    <t>※第８回はブラジル再開催。第一回は非公式イベントであったため。</t>
    <rPh sb="1" eb="2">
      <t>ダイ</t>
    </rPh>
    <rPh sb="3" eb="4">
      <t>カイ</t>
    </rPh>
    <phoneticPr fontId="1"/>
  </si>
  <si>
    <t>当フェーズ平均</t>
    <rPh sb="0" eb="1">
      <t>トウ</t>
    </rPh>
    <rPh sb="5" eb="7">
      <t>ヘイキン</t>
    </rPh>
    <phoneticPr fontId="1"/>
  </si>
  <si>
    <t>第１フェーズ参加回数</t>
    <rPh sb="0" eb="1">
      <t>ダイ</t>
    </rPh>
    <rPh sb="6" eb="8">
      <t>サンカ</t>
    </rPh>
    <rPh sb="8" eb="10">
      <t>カイスウ</t>
    </rPh>
    <phoneticPr fontId="1"/>
  </si>
  <si>
    <t>トータル参加回数</t>
    <rPh sb="4" eb="6">
      <t>サンカ</t>
    </rPh>
    <rPh sb="6" eb="8">
      <t>カイスウ</t>
    </rPh>
    <phoneticPr fontId="1"/>
  </si>
  <si>
    <t>第１フェーズ幹事回数</t>
    <rPh sb="0" eb="1">
      <t>ダイ</t>
    </rPh>
    <rPh sb="6" eb="8">
      <t>カンジ</t>
    </rPh>
    <rPh sb="8" eb="10">
      <t>カイスウ</t>
    </rPh>
    <phoneticPr fontId="1"/>
  </si>
  <si>
    <t>トータル幹事回数</t>
    <rPh sb="4" eb="6">
      <t>カンジ</t>
    </rPh>
    <rPh sb="6" eb="8">
      <t>カイスウ</t>
    </rPh>
    <phoneticPr fontId="1"/>
  </si>
  <si>
    <t>空白</t>
    <rPh sb="0" eb="2">
      <t>クウハク</t>
    </rPh>
    <phoneticPr fontId="1"/>
  </si>
  <si>
    <t>欠席</t>
    <rPh sb="0" eb="2">
      <t>ケッセキ</t>
    </rPh>
    <phoneticPr fontId="1"/>
  </si>
  <si>
    <t>○、◎</t>
  </si>
  <si>
    <t>出席</t>
    <rPh sb="0" eb="2">
      <t>シュッセキ</t>
    </rPh>
    <phoneticPr fontId="1"/>
  </si>
  <si>
    <t>日程合わず欠席</t>
    <rPh sb="0" eb="2">
      <t>ニッテイ</t>
    </rPh>
    <rPh sb="2" eb="3">
      <t>ア</t>
    </rPh>
    <rPh sb="5" eb="7">
      <t>ケッセキ</t>
    </rPh>
    <phoneticPr fontId="1"/>
  </si>
  <si>
    <t>/</t>
  </si>
  <si>
    <t>カウント無し</t>
    <rPh sb="4" eb="5">
      <t>ナ</t>
    </rPh>
    <phoneticPr fontId="1"/>
  </si>
  <si>
    <t>第２フェーズテーマ</t>
    <rPh sb="0" eb="1">
      <t>ダイ</t>
    </rPh>
    <phoneticPr fontId="1"/>
  </si>
  <si>
    <t>西暦2002年 富士通カレンダー「世界の車窓から」に選出されている国</t>
    <rPh sb="0" eb="2">
      <t>セイレキ</t>
    </rPh>
    <rPh sb="6" eb="7">
      <t>ネン</t>
    </rPh>
    <rPh sb="8" eb="11">
      <t>フジツウ</t>
    </rPh>
    <rPh sb="17" eb="19">
      <t>セカイ</t>
    </rPh>
    <rPh sb="20" eb="22">
      <t>シャソウ</t>
    </rPh>
    <rPh sb="26" eb="28">
      <t>センシュツ</t>
    </rPh>
    <rPh sb="33" eb="34">
      <t>クニ</t>
    </rPh>
    <phoneticPr fontId="1"/>
  </si>
  <si>
    <t>オランダ(3)</t>
  </si>
  <si>
    <t>中国(4,12)
(2nd thema)</t>
    <rPh sb="0" eb="2">
      <t>チュウゴク</t>
    </rPh>
    <phoneticPr fontId="1"/>
  </si>
  <si>
    <t>超高級料理にチャレンジ。当然店も高級感があり、メンバそれぞれ緊張の面持ちで列席。残念ながらフカヒレまでには食指は伸びなかったものの、高級食材もいくつか堪能。19000円は高かった？安かった？</t>
    <rPh sb="0" eb="3">
      <t>チョウコウキュウ</t>
    </rPh>
    <rPh sb="3" eb="5">
      <t>リョウリ</t>
    </rPh>
    <rPh sb="12" eb="14">
      <t>トウゼン</t>
    </rPh>
    <rPh sb="14" eb="15">
      <t>ミセ</t>
    </rPh>
    <rPh sb="16" eb="19">
      <t>コウキュウカン</t>
    </rPh>
    <rPh sb="30" eb="32">
      <t>キンチョウ</t>
    </rPh>
    <rPh sb="33" eb="35">
      <t>オモモ</t>
    </rPh>
    <rPh sb="37" eb="39">
      <t>レッセキ</t>
    </rPh>
    <rPh sb="40" eb="42">
      <t>ザンネン</t>
    </rPh>
    <rPh sb="53" eb="55">
      <t>ショクシ</t>
    </rPh>
    <rPh sb="56" eb="57">
      <t>ノ</t>
    </rPh>
    <rPh sb="66" eb="68">
      <t>コウキュウ</t>
    </rPh>
    <rPh sb="68" eb="70">
      <t>ショクザイ</t>
    </rPh>
    <rPh sb="75" eb="77">
      <t>タンノウ</t>
    </rPh>
    <rPh sb="83" eb="84">
      <t>エン</t>
    </rPh>
    <rPh sb="85" eb="86">
      <t>タカ</t>
    </rPh>
    <rPh sb="90" eb="91">
      <t>ヤス</t>
    </rPh>
    <phoneticPr fontId="1"/>
  </si>
  <si>
    <t>スイス(1,5)</t>
  </si>
  <si>
    <t>アメリカ(6)</t>
  </si>
  <si>
    <t>ジャンクフード登場。でも、それを馬鹿にはできない。気軽さは時に食の重要なファクタでもある。ハンバーガー、ホットドッグ、バドワイザー、コーラ…、こんなものをがっついて、身体も国も大きくなった。でも、性格は利己的…？？？</t>
    <rPh sb="7" eb="9">
      <t>トウジョウ</t>
    </rPh>
    <rPh sb="16" eb="18">
      <t>バカ</t>
    </rPh>
    <rPh sb="25" eb="27">
      <t>キガル</t>
    </rPh>
    <rPh sb="29" eb="30">
      <t>トキ</t>
    </rPh>
    <rPh sb="31" eb="32">
      <t>ショク</t>
    </rPh>
    <rPh sb="33" eb="35">
      <t>ジュウヨウ</t>
    </rPh>
    <rPh sb="83" eb="85">
      <t>カラダ</t>
    </rPh>
    <rPh sb="86" eb="87">
      <t>クニ</t>
    </rPh>
    <rPh sb="88" eb="89">
      <t>オオ</t>
    </rPh>
    <rPh sb="98" eb="100">
      <t>セイカク</t>
    </rPh>
    <rPh sb="101" eb="104">
      <t>リコテキ</t>
    </rPh>
    <phoneticPr fontId="1"/>
  </si>
  <si>
    <t xml:space="preserve"> </t>
  </si>
  <si>
    <t>インド(7)
(2nd thema)</t>
  </si>
  <si>
    <t>GODSEさん宅</t>
    <rPh sb="7" eb="8">
      <t>タク</t>
    </rPh>
    <phoneticPr fontId="1"/>
  </si>
  <si>
    <t>カナダ(8)</t>
  </si>
  <si>
    <t>ポルトガル(2)</t>
  </si>
  <si>
    <t>オーストリア(10)</t>
  </si>
  <si>
    <t>( )は掲載月</t>
    <rPh sb="4" eb="6">
      <t>ケイサイ</t>
    </rPh>
    <rPh sb="6" eb="7">
      <t>ツキ</t>
    </rPh>
    <phoneticPr fontId="1"/>
  </si>
  <si>
    <t>第２フェーズ参加回数</t>
    <rPh sb="0" eb="1">
      <t>ダイ</t>
    </rPh>
    <rPh sb="6" eb="8">
      <t>サンカ</t>
    </rPh>
    <rPh sb="8" eb="10">
      <t>カイスウ</t>
    </rPh>
    <phoneticPr fontId="1"/>
  </si>
  <si>
    <t>第２フェーズ幹事回数</t>
    <rPh sb="0" eb="1">
      <t>ダイ</t>
    </rPh>
    <rPh sb="6" eb="8">
      <t>カンジ</t>
    </rPh>
    <rPh sb="8" eb="10">
      <t>カイスウ</t>
    </rPh>
    <phoneticPr fontId="1"/>
  </si>
  <si>
    <t>第３フェーズテーマ</t>
    <rPh sb="0" eb="1">
      <t>ダイ</t>
    </rPh>
    <phoneticPr fontId="1"/>
  </si>
  <si>
    <t>日本と時差一時間以内の国（サマータイム考慮無し、複数時間帯は該当）</t>
    <rPh sb="0" eb="2">
      <t>ニホン</t>
    </rPh>
    <rPh sb="3" eb="5">
      <t>ジサ</t>
    </rPh>
    <rPh sb="5" eb="8">
      <t>イチジカン</t>
    </rPh>
    <rPh sb="8" eb="10">
      <t>イナイ</t>
    </rPh>
    <rPh sb="11" eb="12">
      <t>クニ</t>
    </rPh>
    <rPh sb="19" eb="21">
      <t>コウリョ</t>
    </rPh>
    <rPh sb="21" eb="22">
      <t>ナ</t>
    </rPh>
    <rPh sb="24" eb="26">
      <t>フクスウ</t>
    </rPh>
    <rPh sb="26" eb="29">
      <t>ジカンタイ</t>
    </rPh>
    <rPh sb="30" eb="32">
      <t>ガイトウ</t>
    </rPh>
    <phoneticPr fontId="1"/>
  </si>
  <si>
    <t>マレーシア</t>
  </si>
  <si>
    <t>モンゴル</t>
  </si>
  <si>
    <t>フィリピン</t>
  </si>
  <si>
    <t>ロシア</t>
  </si>
  <si>
    <t>折角話題豊富な国であったのに、あまりテーブルトークは充実せず。ボルシチ、キャビア、ピロシキ等有名料理も並んだが、なかなか話題が膨らまず。いささか消化不良ではあったが、ちょっと気品があるロシア料理を食せたとの感想は有り。</t>
    <rPh sb="0" eb="2">
      <t>セッカク</t>
    </rPh>
    <rPh sb="2" eb="4">
      <t>ワダイ</t>
    </rPh>
    <rPh sb="4" eb="6">
      <t>ホウフ</t>
    </rPh>
    <rPh sb="7" eb="8">
      <t>クニ</t>
    </rPh>
    <rPh sb="26" eb="28">
      <t>ジュウジツ</t>
    </rPh>
    <rPh sb="45" eb="46">
      <t>ナド</t>
    </rPh>
    <rPh sb="46" eb="48">
      <t>ユウメイ</t>
    </rPh>
    <rPh sb="48" eb="50">
      <t>リョウリ</t>
    </rPh>
    <rPh sb="51" eb="52">
      <t>ナラ</t>
    </rPh>
    <rPh sb="60" eb="62">
      <t>ワダイ</t>
    </rPh>
    <rPh sb="63" eb="64">
      <t>フク</t>
    </rPh>
    <rPh sb="72" eb="76">
      <t>ショウカフリョウ</t>
    </rPh>
    <rPh sb="87" eb="89">
      <t>キヒン</t>
    </rPh>
    <rPh sb="95" eb="97">
      <t>リョウリ</t>
    </rPh>
    <rPh sb="98" eb="99">
      <t>ショク</t>
    </rPh>
    <rPh sb="103" eb="105">
      <t>カンソウ</t>
    </rPh>
    <rPh sb="106" eb="107">
      <t>ア</t>
    </rPh>
    <phoneticPr fontId="1"/>
  </si>
  <si>
    <t>シンガポール</t>
  </si>
  <si>
    <t>韓国
(2nd thema)</t>
    <rPh sb="0" eb="2">
      <t>カンコク</t>
    </rPh>
    <phoneticPr fontId="1"/>
  </si>
  <si>
    <t>インドネシア</t>
  </si>
  <si>
    <t>オーストラリア</t>
  </si>
  <si>
    <t>？</t>
  </si>
  <si>
    <t xml:space="preserve">会場を梯子しての開催。食材がかなり充実しており、ホームパーティ形式特有の盛り上がりかなり楽しめた。会のアレンジもいろいろな工夫があり、台湾文化を学べると共に、台湾薬膳鍋？を堪能できた。（参加者談）とのこと。
</t>
    <rPh sb="0" eb="2">
      <t>カイジョウ</t>
    </rPh>
    <rPh sb="3" eb="5">
      <t>ハシゴ</t>
    </rPh>
    <rPh sb="8" eb="10">
      <t>カイサイ</t>
    </rPh>
    <rPh sb="11" eb="13">
      <t>ショクザイ</t>
    </rPh>
    <rPh sb="17" eb="19">
      <t>ジュウジツ</t>
    </rPh>
    <rPh sb="31" eb="33">
      <t>ケイシキ</t>
    </rPh>
    <rPh sb="33" eb="35">
      <t>トクユウ</t>
    </rPh>
    <rPh sb="36" eb="37">
      <t>モ</t>
    </rPh>
    <rPh sb="38" eb="39">
      <t>ア</t>
    </rPh>
    <rPh sb="44" eb="45">
      <t>タノ</t>
    </rPh>
    <rPh sb="49" eb="50">
      <t>カイ</t>
    </rPh>
    <rPh sb="61" eb="63">
      <t>クフウ</t>
    </rPh>
    <rPh sb="67" eb="69">
      <t>タイワン</t>
    </rPh>
    <rPh sb="69" eb="71">
      <t>ブンカ</t>
    </rPh>
    <rPh sb="72" eb="73">
      <t>マナ</t>
    </rPh>
    <rPh sb="76" eb="77">
      <t>トモ</t>
    </rPh>
    <rPh sb="79" eb="81">
      <t>タイワン</t>
    </rPh>
    <rPh sb="81" eb="83">
      <t>ヤクゼン</t>
    </rPh>
    <rPh sb="83" eb="84">
      <t>ナベ</t>
    </rPh>
    <rPh sb="86" eb="88">
      <t>タンノウ</t>
    </rPh>
    <rPh sb="93" eb="96">
      <t>サンカシャ</t>
    </rPh>
    <rPh sb="96" eb="97">
      <t>ダン</t>
    </rPh>
    <phoneticPr fontId="1"/>
  </si>
  <si>
    <t>北朝鮮</t>
    <rPh sb="0" eb="3">
      <t>キタチョウセン</t>
    </rPh>
    <phoneticPr fontId="1"/>
  </si>
  <si>
    <t>ミクロネシア</t>
  </si>
  <si>
    <t>パラオ</t>
  </si>
  <si>
    <t>店見つからず</t>
    <rPh sb="0" eb="1">
      <t>ミセ</t>
    </rPh>
    <rPh sb="1" eb="2">
      <t>ミ</t>
    </rPh>
    <phoneticPr fontId="1"/>
  </si>
  <si>
    <t>ブルネイ</t>
  </si>
  <si>
    <t>PNG</t>
  </si>
  <si>
    <t>東ティモール</t>
    <rPh sb="0" eb="1">
      <t>ヒガシ</t>
    </rPh>
    <phoneticPr fontId="1"/>
  </si>
  <si>
    <t>第３フェーズ参加回数</t>
    <rPh sb="0" eb="1">
      <t>ダイ</t>
    </rPh>
    <rPh sb="6" eb="8">
      <t>サンカ</t>
    </rPh>
    <rPh sb="8" eb="10">
      <t>カイスウ</t>
    </rPh>
    <phoneticPr fontId="1"/>
  </si>
  <si>
    <t>第３フェーズ幹事回数</t>
    <rPh sb="0" eb="1">
      <t>ダイ</t>
    </rPh>
    <rPh sb="6" eb="8">
      <t>カンジ</t>
    </rPh>
    <rPh sb="8" eb="10">
      <t>カイスウ</t>
    </rPh>
    <phoneticPr fontId="1"/>
  </si>
  <si>
    <t>第４フェーズテーマ</t>
    <rPh sb="0" eb="1">
      <t>ダイ</t>
    </rPh>
    <phoneticPr fontId="1"/>
  </si>
  <si>
    <t>在日領事館を5箇所以上保有する国 (2005年6月17日現在 外務省ホームページより)</t>
    <rPh sb="0" eb="2">
      <t>ザイニチ</t>
    </rPh>
    <rPh sb="2" eb="5">
      <t>リョウジカン</t>
    </rPh>
    <rPh sb="7" eb="9">
      <t>カショ</t>
    </rPh>
    <rPh sb="9" eb="11">
      <t>イジョウ</t>
    </rPh>
    <rPh sb="11" eb="13">
      <t>ホユウ</t>
    </rPh>
    <rPh sb="15" eb="16">
      <t>クニ</t>
    </rPh>
    <rPh sb="22" eb="23">
      <t>ネン</t>
    </rPh>
    <rPh sb="24" eb="25">
      <t>ガツ</t>
    </rPh>
    <rPh sb="27" eb="28">
      <t>ヒ</t>
    </rPh>
    <rPh sb="28" eb="30">
      <t>ゲンザイ</t>
    </rPh>
    <rPh sb="31" eb="34">
      <t>ガイムショウ</t>
    </rPh>
    <phoneticPr fontId="1"/>
  </si>
  <si>
    <t>フィンランド[6]</t>
  </si>
  <si>
    <t>メキシコ[6]</t>
  </si>
  <si>
    <t>デンマーク[9]</t>
  </si>
  <si>
    <t>スリランカ[5]</t>
  </si>
  <si>
    <t>ベルギー[5]</t>
  </si>
  <si>
    <t xml:space="preserve">タイ[7]
(2nd thema)
</t>
  </si>
  <si>
    <t>スウェーデン[5]</t>
  </si>
  <si>
    <t>△　二次会のみ</t>
    <rPh sb="2" eb="5">
      <t>ニジカイ</t>
    </rPh>
    <phoneticPr fontId="1"/>
  </si>
  <si>
    <t>チリ[5]</t>
  </si>
  <si>
    <t>Ema Alvarezさん宅</t>
    <rPh sb="13" eb="14">
      <t>タク</t>
    </rPh>
    <phoneticPr fontId="1"/>
  </si>
  <si>
    <t xml:space="preserve">ノルウェー[5]
</t>
  </si>
  <si>
    <t>NZ[5]</t>
  </si>
  <si>
    <t>エクアドル[5]</t>
  </si>
  <si>
    <t>前フェーズからの持ち越し</t>
    <rPh sb="0" eb="1">
      <t>ゼン</t>
    </rPh>
    <rPh sb="8" eb="9">
      <t>モ</t>
    </rPh>
    <rPh sb="10" eb="11">
      <t>コ</t>
    </rPh>
    <phoneticPr fontId="1"/>
  </si>
  <si>
    <t>[]内は領事館数</t>
  </si>
  <si>
    <t>第４フェーズ参加回数</t>
    <rPh sb="0" eb="1">
      <t>ダイ</t>
    </rPh>
    <rPh sb="6" eb="8">
      <t>サンカ</t>
    </rPh>
    <rPh sb="8" eb="10">
      <t>カイスウ</t>
    </rPh>
    <phoneticPr fontId="1"/>
  </si>
  <si>
    <t>第４フェーズ幹事回数</t>
    <rPh sb="0" eb="1">
      <t>ダイ</t>
    </rPh>
    <rPh sb="6" eb="8">
      <t>カンジ</t>
    </rPh>
    <rPh sb="8" eb="10">
      <t>カイスウ</t>
    </rPh>
    <phoneticPr fontId="1"/>
  </si>
  <si>
    <t>第５フェーズテーマ</t>
    <rPh sb="0" eb="1">
      <t>ダイ</t>
    </rPh>
    <phoneticPr fontId="1"/>
  </si>
  <si>
    <t>国名（通称）の末尾が「ン」で終わる国</t>
    <rPh sb="0" eb="2">
      <t>コクメイ</t>
    </rPh>
    <rPh sb="3" eb="5">
      <t>ツウショウ</t>
    </rPh>
    <rPh sb="7" eb="9">
      <t>マツビ</t>
    </rPh>
    <rPh sb="14" eb="15">
      <t>オ</t>
    </rPh>
    <rPh sb="17" eb="18">
      <t>クニ</t>
    </rPh>
    <phoneticPr fontId="1"/>
  </si>
  <si>
    <t>ブータン</t>
  </si>
  <si>
    <t>アフガニスタン</t>
  </si>
  <si>
    <t>パキスタン</t>
  </si>
  <si>
    <t>レバノン</t>
  </si>
  <si>
    <t>イエメン</t>
  </si>
  <si>
    <t>イラン</t>
  </si>
  <si>
    <t>オマーン</t>
  </si>
  <si>
    <t>カザフスタン</t>
  </si>
  <si>
    <t>ガボン</t>
  </si>
  <si>
    <t>カメルーン</t>
  </si>
  <si>
    <t>スペイン
（2ndテーマ）</t>
  </si>
  <si>
    <t>タジキスタン</t>
  </si>
  <si>
    <t>バチカン</t>
  </si>
  <si>
    <t>ベナン</t>
  </si>
  <si>
    <t>ヨルダン</t>
  </si>
  <si>
    <t>リヒテンシュタイン</t>
  </si>
  <si>
    <t>エクアドル</t>
  </si>
  <si>
    <t>第５フェーズ参加回数</t>
    <rPh sb="0" eb="1">
      <t>ダイ</t>
    </rPh>
    <rPh sb="6" eb="8">
      <t>サンカ</t>
    </rPh>
    <rPh sb="8" eb="10">
      <t>カイスウ</t>
    </rPh>
    <phoneticPr fontId="1"/>
  </si>
  <si>
    <t>第５フェーズ幹事回数</t>
    <rPh sb="0" eb="1">
      <t>ダイ</t>
    </rPh>
    <rPh sb="6" eb="8">
      <t>カンジ</t>
    </rPh>
    <rPh sb="8" eb="10">
      <t>カイスウ</t>
    </rPh>
    <phoneticPr fontId="1"/>
  </si>
  <si>
    <t>EXTRAフェーズ</t>
  </si>
  <si>
    <t>テーマ外</t>
    <rPh sb="3" eb="4">
      <t>ガイ</t>
    </rPh>
    <phoneticPr fontId="1"/>
  </si>
  <si>
    <t>インド</t>
  </si>
  <si>
    <t>○</t>
    <phoneticPr fontId="1"/>
  </si>
  <si>
    <t>レバノン</t>
    <phoneticPr fontId="1"/>
  </si>
  <si>
    <t>http://www.gatemotabum.com/</t>
    <phoneticPr fontId="1"/>
  </si>
  <si>
    <t>○</t>
    <phoneticPr fontId="1"/>
  </si>
  <si>
    <t>幹事</t>
    <rPh sb="0" eb="2">
      <t>カンジ</t>
    </rPh>
    <phoneticPr fontId="1"/>
  </si>
  <si>
    <t>メインディッシュよりサイドディッシュの方に関心が高かったペルシャ料理。ザクロを使った料理には一喜一憂。へんてこりんなところで盛り上がったが、ペルシャらしさって…？ アルコールが表立ってでない店が特徴的。皆でソフトドリンクをがぶ飲み。</t>
    <rPh sb="19" eb="20">
      <t>ホウ</t>
    </rPh>
    <rPh sb="21" eb="23">
      <t>カンシン</t>
    </rPh>
    <rPh sb="24" eb="25">
      <t>タカ</t>
    </rPh>
    <rPh sb="32" eb="34">
      <t>リョウリ</t>
    </rPh>
    <rPh sb="39" eb="40">
      <t>ツカ</t>
    </rPh>
    <rPh sb="42" eb="44">
      <t>リョウリ</t>
    </rPh>
    <rPh sb="46" eb="50">
      <t>イッキイチユウ</t>
    </rPh>
    <rPh sb="62" eb="63">
      <t>モ</t>
    </rPh>
    <rPh sb="64" eb="65">
      <t>ア</t>
    </rPh>
    <rPh sb="88" eb="90">
      <t>オモテダ</t>
    </rPh>
    <rPh sb="95" eb="96">
      <t>ミセ</t>
    </rPh>
    <rPh sb="97" eb="100">
      <t>トクチョウテキ</t>
    </rPh>
    <rPh sb="101" eb="102">
      <t>ミナ</t>
    </rPh>
    <rPh sb="113" eb="114">
      <t>ノ</t>
    </rPh>
    <phoneticPr fontId="1"/>
  </si>
  <si>
    <t>スーダン</t>
    <phoneticPr fontId="1"/>
  </si>
  <si>
    <t>パシフィコ横浜</t>
    <rPh sb="5" eb="7">
      <t>ヨコハマ</t>
    </rPh>
    <phoneticPr fontId="1"/>
  </si>
  <si>
    <t>バーレーン</t>
    <phoneticPr fontId="1"/>
  </si>
  <si>
    <t>星島姉</t>
    <rPh sb="0" eb="1">
      <t>ホシ</t>
    </rPh>
    <rPh sb="1" eb="2">
      <t>シマ</t>
    </rPh>
    <rPh sb="2" eb="3">
      <t>アネ</t>
    </rPh>
    <phoneticPr fontId="1"/>
  </si>
  <si>
    <t>○</t>
    <phoneticPr fontId="1"/>
  </si>
  <si>
    <t>△</t>
    <phoneticPr fontId="1"/>
  </si>
  <si>
    <t>退会、休会中</t>
  </si>
  <si>
    <t>お試し参加(５ﾌｪｰｽﾞより)</t>
    <rPh sb="1" eb="2">
      <t>タメ</t>
    </rPh>
    <rPh sb="3" eb="5">
      <t>サンカ</t>
    </rPh>
    <phoneticPr fontId="1"/>
  </si>
  <si>
    <t>アゼルバイジャン
トルクメニスタン</t>
    <phoneticPr fontId="1"/>
  </si>
  <si>
    <t>個人宅なので記載略。
問合せは事務局もしくは幹事まで。</t>
    <rPh sb="0" eb="2">
      <t>コジン</t>
    </rPh>
    <rPh sb="2" eb="3">
      <t>タク</t>
    </rPh>
    <rPh sb="6" eb="8">
      <t>キサイ</t>
    </rPh>
    <rPh sb="8" eb="9">
      <t>リャク</t>
    </rPh>
    <rPh sb="11" eb="12">
      <t>ト</t>
    </rPh>
    <rPh sb="12" eb="13">
      <t>ア</t>
    </rPh>
    <rPh sb="15" eb="18">
      <t>ジムキョク</t>
    </rPh>
    <rPh sb="22" eb="24">
      <t>カンジ</t>
    </rPh>
    <phoneticPr fontId="1"/>
  </si>
  <si>
    <t xml:space="preserve">レストランが見つからず、イエメン系イスラエルレストランで実施。代償に幹事にて必死にネタ準備していたものの、どいつもこいつも遅刻しやがって…。でも、この国のエキゾチックな雰囲気には十分魅了された。料理は典型的アラビアンスタイル。美味だった。
</t>
    <rPh sb="6" eb="7">
      <t>ミ</t>
    </rPh>
    <rPh sb="16" eb="17">
      <t>ケイ</t>
    </rPh>
    <rPh sb="28" eb="30">
      <t>ジッシ</t>
    </rPh>
    <rPh sb="31" eb="33">
      <t>ダイショウ</t>
    </rPh>
    <rPh sb="34" eb="36">
      <t>カンジ</t>
    </rPh>
    <rPh sb="38" eb="40">
      <t>ヒッシ</t>
    </rPh>
    <rPh sb="43" eb="45">
      <t>ジュンビ</t>
    </rPh>
    <rPh sb="61" eb="63">
      <t>チコク</t>
    </rPh>
    <rPh sb="75" eb="76">
      <t>クニ</t>
    </rPh>
    <rPh sb="84" eb="87">
      <t>フンイキ</t>
    </rPh>
    <rPh sb="89" eb="91">
      <t>ジュウブン</t>
    </rPh>
    <rPh sb="91" eb="93">
      <t>ミリョウ</t>
    </rPh>
    <rPh sb="97" eb="99">
      <t>リョウリ</t>
    </rPh>
    <rPh sb="100" eb="103">
      <t>テンケイテキ</t>
    </rPh>
    <rPh sb="113" eb="115">
      <t>ビミ</t>
    </rPh>
    <phoneticPr fontId="1"/>
  </si>
  <si>
    <t>第６フェーズテーマ</t>
    <rPh sb="0" eb="1">
      <t>ダイ</t>
    </rPh>
    <phoneticPr fontId="1"/>
  </si>
  <si>
    <t>ミス・ワールド優勝者輩出国</t>
    <rPh sb="7" eb="10">
      <t>ユウショウシャ</t>
    </rPh>
    <rPh sb="10" eb="12">
      <t>ハイシュツ</t>
    </rPh>
    <rPh sb="12" eb="13">
      <t>コク</t>
    </rPh>
    <phoneticPr fontId="1"/>
  </si>
  <si>
    <t xml:space="preserve">エジプト
</t>
    <phoneticPr fontId="1"/>
  </si>
  <si>
    <t xml:space="preserve">ジャマイカ
</t>
    <phoneticPr fontId="1"/>
  </si>
  <si>
    <t xml:space="preserve">チェコ
</t>
    <phoneticPr fontId="1"/>
  </si>
  <si>
    <t xml:space="preserve">トルコ
</t>
    <phoneticPr fontId="1"/>
  </si>
  <si>
    <t xml:space="preserve">ペルー
</t>
    <phoneticPr fontId="1"/>
  </si>
  <si>
    <t>チェコ料理の定番ブランボラーク（ジャガイモのお好み焼き）とグラーシュ（シチュー）を満喫。特にブランボラークは全種堪能。これだけで良いのか！？という気もしたが、逆に付け合わせによって味わいが変わる特徴が感じられて興味深かった。</t>
    <rPh sb="3" eb="5">
      <t>リョウリ</t>
    </rPh>
    <rPh sb="6" eb="8">
      <t>テイバン</t>
    </rPh>
    <rPh sb="23" eb="24">
      <t>コノ</t>
    </rPh>
    <rPh sb="25" eb="26">
      <t>ヤ</t>
    </rPh>
    <rPh sb="41" eb="43">
      <t>マンキツ</t>
    </rPh>
    <rPh sb="44" eb="45">
      <t>トク</t>
    </rPh>
    <rPh sb="54" eb="56">
      <t>ゼンシュ</t>
    </rPh>
    <rPh sb="56" eb="58">
      <t>タンノウ</t>
    </rPh>
    <rPh sb="64" eb="65">
      <t>ヨ</t>
    </rPh>
    <rPh sb="73" eb="74">
      <t>キ</t>
    </rPh>
    <rPh sb="79" eb="80">
      <t>ギャク</t>
    </rPh>
    <rPh sb="81" eb="82">
      <t>ツ</t>
    </rPh>
    <rPh sb="83" eb="84">
      <t>ア</t>
    </rPh>
    <rPh sb="90" eb="91">
      <t>アジ</t>
    </rPh>
    <rPh sb="94" eb="95">
      <t>カ</t>
    </rPh>
    <rPh sb="97" eb="99">
      <t>トクチョウ</t>
    </rPh>
    <rPh sb="100" eb="101">
      <t>カン</t>
    </rPh>
    <rPh sb="105" eb="108">
      <t>キョウミブカ</t>
    </rPh>
    <phoneticPr fontId="1"/>
  </si>
  <si>
    <t>幹事
代行</t>
    <rPh sb="0" eb="2">
      <t>カンジ</t>
    </rPh>
    <rPh sb="3" eb="5">
      <t>ダイコウ</t>
    </rPh>
    <phoneticPr fontId="1"/>
  </si>
  <si>
    <t>安谷屋兄</t>
    <rPh sb="0" eb="1">
      <t>ヤス</t>
    </rPh>
    <rPh sb="1" eb="2">
      <t>タニ</t>
    </rPh>
    <rPh sb="2" eb="3">
      <t>ヤ</t>
    </rPh>
    <rPh sb="3" eb="4">
      <t>アニ</t>
    </rPh>
    <phoneticPr fontId="1"/>
  </si>
  <si>
    <t>×</t>
    <phoneticPr fontId="1"/>
  </si>
  <si>
    <t>★どのお店も幹事殿ご推奨の素敵なお店です。デート、家族サービス、リピータ、欠席後悔のリベンジ等、是非お出掛けください。</t>
    <rPh sb="4" eb="5">
      <t>ミセ</t>
    </rPh>
    <rPh sb="6" eb="8">
      <t>カンジ</t>
    </rPh>
    <rPh sb="8" eb="9">
      <t>ドノ</t>
    </rPh>
    <rPh sb="10" eb="12">
      <t>スイショウ</t>
    </rPh>
    <rPh sb="13" eb="15">
      <t>ステキ</t>
    </rPh>
    <rPh sb="17" eb="18">
      <t>ミセ</t>
    </rPh>
    <rPh sb="25" eb="27">
      <t>カゾク</t>
    </rPh>
    <rPh sb="37" eb="39">
      <t>ケッセキ</t>
    </rPh>
    <rPh sb="39" eb="41">
      <t>コウカイ</t>
    </rPh>
    <rPh sb="46" eb="47">
      <t>ナド</t>
    </rPh>
    <rPh sb="48" eb="50">
      <t>ゼヒ</t>
    </rPh>
    <rPh sb="51" eb="53">
      <t>デカ</t>
    </rPh>
    <phoneticPr fontId="1"/>
  </si>
  <si>
    <t>菅谷兄</t>
    <rPh sb="0" eb="2">
      <t>スガヤ</t>
    </rPh>
    <rPh sb="2" eb="3">
      <t>アニ</t>
    </rPh>
    <phoneticPr fontId="1"/>
  </si>
  <si>
    <t>-</t>
    <phoneticPr fontId="1"/>
  </si>
  <si>
    <t>山中姉</t>
    <rPh sb="0" eb="2">
      <t>ヤマナカ</t>
    </rPh>
    <rPh sb="2" eb="3">
      <t>アネ</t>
    </rPh>
    <phoneticPr fontId="1"/>
  </si>
  <si>
    <t>名久井兄</t>
    <rPh sb="0" eb="3">
      <t>ナクイ</t>
    </rPh>
    <rPh sb="3" eb="4">
      <t>アニ</t>
    </rPh>
    <phoneticPr fontId="1"/>
  </si>
  <si>
    <t>西宇兄</t>
    <rPh sb="0" eb="2">
      <t>ニシウ</t>
    </rPh>
    <rPh sb="2" eb="3">
      <t>アニ</t>
    </rPh>
    <phoneticPr fontId="1"/>
  </si>
  <si>
    <t>○</t>
    <phoneticPr fontId="1"/>
  </si>
  <si>
    <t>トリニダード・トバゴ</t>
    <phoneticPr fontId="1"/>
  </si>
  <si>
    <t>ベネズエラ</t>
    <phoneticPr fontId="1"/>
  </si>
  <si>
    <t>ポーランド</t>
    <phoneticPr fontId="1"/>
  </si>
  <si>
    <t>善恵姉宅</t>
    <rPh sb="0" eb="2">
      <t>ヨシエ</t>
    </rPh>
    <rPh sb="2" eb="3">
      <t>アネ</t>
    </rPh>
    <rPh sb="3" eb="4">
      <t>タク</t>
    </rPh>
    <phoneticPr fontId="1"/>
  </si>
  <si>
    <r>
      <t xml:space="preserve">[インドネシア・ラヤ]
</t>
    </r>
    <r>
      <rPr>
        <sz val="11"/>
        <color indexed="10"/>
        <rFont val="ＭＳ Ｐゴシック"/>
        <family val="3"/>
        <charset val="128"/>
      </rPr>
      <t>URL変更(2008/09/16)
閉店(2008/12/27)
再開予定も別業態の模様</t>
    </r>
    <rPh sb="15" eb="17">
      <t>ヘンコウ</t>
    </rPh>
    <rPh sb="30" eb="32">
      <t>ヘイテン</t>
    </rPh>
    <rPh sb="45" eb="47">
      <t>サイカイ</t>
    </rPh>
    <rPh sb="47" eb="49">
      <t>ヨテイ</t>
    </rPh>
    <rPh sb="50" eb="51">
      <t>ベツ</t>
    </rPh>
    <rPh sb="51" eb="53">
      <t>ギョウタイ</t>
    </rPh>
    <rPh sb="54" eb="56">
      <t>モヨウ</t>
    </rPh>
    <phoneticPr fontId="1"/>
  </si>
  <si>
    <t>○</t>
    <phoneticPr fontId="1"/>
  </si>
  <si>
    <t>第６フェーズ参加回数</t>
    <rPh sb="0" eb="1">
      <t>ダイ</t>
    </rPh>
    <rPh sb="6" eb="8">
      <t>サンカ</t>
    </rPh>
    <rPh sb="8" eb="10">
      <t>カイスウ</t>
    </rPh>
    <phoneticPr fontId="1"/>
  </si>
  <si>
    <t>第６フェーズ幹事回数</t>
    <rPh sb="0" eb="1">
      <t>ダイ</t>
    </rPh>
    <rPh sb="6" eb="8">
      <t>カンジ</t>
    </rPh>
    <rPh sb="8" eb="10">
      <t>カイスウ</t>
    </rPh>
    <phoneticPr fontId="1"/>
  </si>
  <si>
    <t>○</t>
    <phoneticPr fontId="1"/>
  </si>
  <si>
    <t>田中兄</t>
    <rPh sb="0" eb="2">
      <t>タナカ</t>
    </rPh>
    <rPh sb="2" eb="3">
      <t>アニ</t>
    </rPh>
    <phoneticPr fontId="1"/>
  </si>
  <si>
    <t>△</t>
    <phoneticPr fontId="1"/>
  </si>
  <si>
    <t>オーストリア</t>
    <phoneticPr fontId="1"/>
  </si>
  <si>
    <t>ヨルダン</t>
    <phoneticPr fontId="1"/>
  </si>
  <si>
    <t>グレナダ</t>
    <phoneticPr fontId="1"/>
  </si>
  <si>
    <t>○</t>
    <phoneticPr fontId="1"/>
  </si>
  <si>
    <t>○</t>
    <phoneticPr fontId="1"/>
  </si>
  <si>
    <t>第７フェーズテーマ</t>
    <rPh sb="0" eb="1">
      <t>ダイ</t>
    </rPh>
    <phoneticPr fontId="1"/>
  </si>
  <si>
    <t>２０世紀以降における内戦経験国</t>
    <rPh sb="2" eb="4">
      <t>セイキ</t>
    </rPh>
    <rPh sb="4" eb="6">
      <t>イコウ</t>
    </rPh>
    <rPh sb="10" eb="12">
      <t>ナイセン</t>
    </rPh>
    <rPh sb="12" eb="14">
      <t>ケイケン</t>
    </rPh>
    <rPh sb="14" eb="15">
      <t>コク</t>
    </rPh>
    <phoneticPr fontId="1"/>
  </si>
  <si>
    <t>ウガンダ</t>
  </si>
  <si>
    <t>カンボジア</t>
  </si>
  <si>
    <t>グルジア</t>
  </si>
  <si>
    <t>ネパール</t>
  </si>
  <si>
    <t>ミャンマー</t>
  </si>
  <si>
    <t>ラオス</t>
  </si>
  <si>
    <t>リベリア</t>
  </si>
  <si>
    <t>○</t>
    <phoneticPr fontId="1"/>
  </si>
  <si>
    <t>エチオピア</t>
    <phoneticPr fontId="1"/>
  </si>
  <si>
    <t>アンゴラ</t>
    <phoneticPr fontId="1"/>
  </si>
  <si>
    <t>○</t>
    <phoneticPr fontId="1"/>
  </si>
  <si>
    <t xml:space="preserve">名物料理インジェラを食す。下馬評の通り、酸っぱいだの辛いだのとかなり特徴的な味わいが印象的。ただ、想像より美味しかったのが、その通りと受け取ればよいのか？日本風アレンジが効いていたと見るべきか？エチオピアらしさを堪能できた回であった。
</t>
    <rPh sb="0" eb="2">
      <t>メイブツ</t>
    </rPh>
    <rPh sb="2" eb="4">
      <t>リョウリ</t>
    </rPh>
    <rPh sb="10" eb="11">
      <t>ショク</t>
    </rPh>
    <rPh sb="13" eb="16">
      <t>ゲバヒョウ</t>
    </rPh>
    <rPh sb="17" eb="18">
      <t>トオ</t>
    </rPh>
    <rPh sb="20" eb="21">
      <t>ス</t>
    </rPh>
    <rPh sb="26" eb="27">
      <t>カラ</t>
    </rPh>
    <rPh sb="34" eb="37">
      <t>トクチョウテキ</t>
    </rPh>
    <rPh sb="38" eb="39">
      <t>アジ</t>
    </rPh>
    <rPh sb="42" eb="45">
      <t>インショウテキ</t>
    </rPh>
    <rPh sb="49" eb="51">
      <t>ソウゾウ</t>
    </rPh>
    <rPh sb="53" eb="55">
      <t>オイ</t>
    </rPh>
    <rPh sb="64" eb="65">
      <t>トオ</t>
    </rPh>
    <rPh sb="67" eb="68">
      <t>ウ</t>
    </rPh>
    <rPh sb="69" eb="70">
      <t>ト</t>
    </rPh>
    <rPh sb="77" eb="80">
      <t>ニホンフウ</t>
    </rPh>
    <rPh sb="91" eb="92">
      <t>ミ</t>
    </rPh>
    <rPh sb="106" eb="108">
      <t>タンノウ</t>
    </rPh>
    <rPh sb="111" eb="112">
      <t>カイ</t>
    </rPh>
    <phoneticPr fontId="1"/>
  </si>
  <si>
    <t>ギニアビサウ</t>
    <phoneticPr fontId="1"/>
  </si>
  <si>
    <t>コスタリカ</t>
    <phoneticPr fontId="1"/>
  </si>
  <si>
    <t>コロンビア</t>
    <phoneticPr fontId="1"/>
  </si>
  <si>
    <t>コンゴ民主共和国</t>
    <phoneticPr fontId="1"/>
  </si>
  <si>
    <t>セネガル</t>
    <phoneticPr fontId="1"/>
  </si>
  <si>
    <t>ルワンダ</t>
    <phoneticPr fontId="1"/>
  </si>
  <si>
    <t>ヨルダン</t>
    <phoneticPr fontId="1"/>
  </si>
  <si>
    <t>○</t>
    <phoneticPr fontId="1"/>
  </si>
  <si>
    <t>○</t>
    <phoneticPr fontId="1"/>
  </si>
  <si>
    <t>○</t>
    <phoneticPr fontId="1"/>
  </si>
  <si>
    <t>○</t>
    <phoneticPr fontId="1"/>
  </si>
  <si>
    <t>秋山姉</t>
    <rPh sb="0" eb="2">
      <t>アキヤマ</t>
    </rPh>
    <rPh sb="2" eb="3">
      <t>アネ</t>
    </rPh>
    <phoneticPr fontId="1"/>
  </si>
  <si>
    <t>△</t>
    <phoneticPr fontId="1"/>
  </si>
  <si>
    <t>○</t>
    <phoneticPr fontId="1"/>
  </si>
  <si>
    <t>○</t>
    <phoneticPr fontId="1"/>
  </si>
  <si>
    <t>○</t>
    <phoneticPr fontId="1"/>
  </si>
  <si>
    <t xml:space="preserve">典型的な料理を堪能。3品と少なかったためか、「洗練されたアフリカ料理」に納得できたかはちょっと疑問。また、代表料理チェブジェンが予約要で、空振りだったのは残念。
久々にテーブルトークが充実したことも収穫。意外とお国柄が鮮明になった？
</t>
    <rPh sb="0" eb="3">
      <t>テンケイテキ</t>
    </rPh>
    <rPh sb="4" eb="6">
      <t>リョウリ</t>
    </rPh>
    <rPh sb="7" eb="9">
      <t>タンノウ</t>
    </rPh>
    <rPh sb="23" eb="25">
      <t>センレン</t>
    </rPh>
    <rPh sb="32" eb="34">
      <t>リョウリ</t>
    </rPh>
    <rPh sb="36" eb="38">
      <t>ナットク</t>
    </rPh>
    <rPh sb="47" eb="49">
      <t>ギモン</t>
    </rPh>
    <rPh sb="53" eb="55">
      <t>ダイヒョウ</t>
    </rPh>
    <rPh sb="55" eb="57">
      <t>リョウリ</t>
    </rPh>
    <rPh sb="64" eb="66">
      <t>ヨヤク</t>
    </rPh>
    <rPh sb="66" eb="67">
      <t>ヨウ</t>
    </rPh>
    <rPh sb="69" eb="71">
      <t>カラブ</t>
    </rPh>
    <rPh sb="77" eb="79">
      <t>ザンネン</t>
    </rPh>
    <phoneticPr fontId="1"/>
  </si>
  <si>
    <t>グローバルフェスタJAPAN2010</t>
    <phoneticPr fontId="1"/>
  </si>
  <si>
    <t>日比谷公園</t>
    <rPh sb="0" eb="3">
      <t>ヒビヤ</t>
    </rPh>
    <rPh sb="3" eb="5">
      <t>コウエン</t>
    </rPh>
    <phoneticPr fontId="1"/>
  </si>
  <si>
    <t>○</t>
    <phoneticPr fontId="1"/>
  </si>
  <si>
    <t>日比谷公園</t>
    <rPh sb="0" eb="3">
      <t>ヒビヤ</t>
    </rPh>
    <rPh sb="3" eb="5">
      <t>コウエン</t>
    </rPh>
    <phoneticPr fontId="1"/>
  </si>
  <si>
    <t>2010/10/2
2010/10/3</t>
    <phoneticPr fontId="1"/>
  </si>
  <si>
    <t>WGT未実施国のうちレストランが無さそうな国を中心に実施</t>
    <rPh sb="3" eb="6">
      <t>ミジッシ</t>
    </rPh>
    <rPh sb="6" eb="7">
      <t>コク</t>
    </rPh>
    <rPh sb="16" eb="17">
      <t>ナ</t>
    </rPh>
    <rPh sb="21" eb="22">
      <t>クニ</t>
    </rPh>
    <rPh sb="23" eb="25">
      <t>チュウシン</t>
    </rPh>
    <rPh sb="26" eb="28">
      <t>ジッシ</t>
    </rPh>
    <phoneticPr fontId="1"/>
  </si>
  <si>
    <t>グローバルフェスタJAPAN2010</t>
    <phoneticPr fontId="1"/>
  </si>
  <si>
    <t xml:space="preserve">グローバルフェスタJAPAN2010で開催。
リベリアンバーガーをゲット。イスラム系のバーガーで、どこかリベリアらしさなのか不明であったが、おそらくジモピーはこのようなものを食すのであろうと察する。
</t>
    <rPh sb="19" eb="21">
      <t>カイサイ</t>
    </rPh>
    <rPh sb="41" eb="42">
      <t>ケイ</t>
    </rPh>
    <rPh sb="62" eb="64">
      <t>フメイ</t>
    </rPh>
    <rPh sb="87" eb="88">
      <t>ショク</t>
    </rPh>
    <rPh sb="95" eb="96">
      <t>サッ</t>
    </rPh>
    <phoneticPr fontId="1"/>
  </si>
  <si>
    <t>○</t>
    <phoneticPr fontId="1"/>
  </si>
  <si>
    <t>○</t>
    <phoneticPr fontId="1"/>
  </si>
  <si>
    <t>グァテマラ</t>
    <phoneticPr fontId="1"/>
  </si>
  <si>
    <t>英語料理教室Niki's Kitchen
[ニキズキッチン]
ベネズエラ</t>
    <rPh sb="0" eb="2">
      <t>エイゴ</t>
    </rPh>
    <rPh sb="2" eb="4">
      <t>リョウリ</t>
    </rPh>
    <rPh sb="4" eb="6">
      <t>キョウシツ</t>
    </rPh>
    <phoneticPr fontId="1"/>
  </si>
  <si>
    <t>○</t>
    <phoneticPr fontId="1"/>
  </si>
  <si>
    <t>岡本姉</t>
    <rPh sb="0" eb="2">
      <t>オカモト</t>
    </rPh>
    <rPh sb="2" eb="3">
      <t>アネ</t>
    </rPh>
    <phoneticPr fontId="1"/>
  </si>
  <si>
    <t>http://www.nefertititokyo.com/</t>
    <phoneticPr fontId="1"/>
  </si>
  <si>
    <t>http://shamaimtokyo.com/</t>
    <phoneticPr fontId="1"/>
  </si>
  <si>
    <t>http://www.lacasita.co.jp/</t>
    <phoneticPr fontId="1"/>
  </si>
  <si>
    <t>http://www.rogovski.co.jp/</t>
    <phoneticPr fontId="1"/>
  </si>
  <si>
    <t>http://www.motomachiaussie.com/</t>
    <phoneticPr fontId="1"/>
  </si>
  <si>
    <t>http://www.kiwihouse.jp/</t>
    <phoneticPr fontId="1"/>
  </si>
  <si>
    <t>横浜国際フェスタ2007</t>
    <rPh sb="0" eb="2">
      <t>ヨコハマ</t>
    </rPh>
    <rPh sb="2" eb="4">
      <t>コクサイ</t>
    </rPh>
    <phoneticPr fontId="1"/>
  </si>
  <si>
    <t xml:space="preserve">ニシンを中心にした魚介食材、もう一つの目玉である羊肉食材。お国柄を象徴する食材が並んだ。もっともベストディッシュへの一票は、メイン食材の料理よりメカジキのステーキに。
常連客のアイスランド話が会に華を添えた。
</t>
    <rPh sb="4" eb="6">
      <t>チュウシン</t>
    </rPh>
    <rPh sb="9" eb="11">
      <t>ギョカイ</t>
    </rPh>
    <rPh sb="11" eb="13">
      <t>ショクザイ</t>
    </rPh>
    <rPh sb="16" eb="17">
      <t>ヒト</t>
    </rPh>
    <rPh sb="19" eb="21">
      <t>メダマ</t>
    </rPh>
    <rPh sb="24" eb="25">
      <t>ヒツジ</t>
    </rPh>
    <rPh sb="25" eb="26">
      <t>ニク</t>
    </rPh>
    <rPh sb="26" eb="28">
      <t>ショクザイ</t>
    </rPh>
    <rPh sb="30" eb="32">
      <t>クニガラ</t>
    </rPh>
    <rPh sb="33" eb="35">
      <t>ショウチョウ</t>
    </rPh>
    <rPh sb="37" eb="39">
      <t>ショクザイ</t>
    </rPh>
    <rPh sb="40" eb="41">
      <t>ナラ</t>
    </rPh>
    <rPh sb="58" eb="60">
      <t>イッピョウ</t>
    </rPh>
    <rPh sb="65" eb="67">
      <t>ショクザイ</t>
    </rPh>
    <rPh sb="68" eb="70">
      <t>リョウリ</t>
    </rPh>
    <rPh sb="84" eb="87">
      <t>ジョウレンキャク</t>
    </rPh>
    <rPh sb="94" eb="95">
      <t>バナシ</t>
    </rPh>
    <rPh sb="96" eb="97">
      <t>カイ</t>
    </rPh>
    <rPh sb="98" eb="99">
      <t>ハナ</t>
    </rPh>
    <rPh sb="100" eb="101">
      <t>ソ</t>
    </rPh>
    <phoneticPr fontId="1"/>
  </si>
  <si>
    <t>http://www.sparta.jp/</t>
    <phoneticPr fontId="1"/>
  </si>
  <si>
    <t>http://esogie.com/</t>
    <phoneticPr fontId="1"/>
  </si>
  <si>
    <t>○</t>
    <phoneticPr fontId="1"/>
  </si>
  <si>
    <t>早川姉</t>
    <rPh sb="0" eb="2">
      <t>ハヤカワ</t>
    </rPh>
    <rPh sb="2" eb="3">
      <t>アネ</t>
    </rPh>
    <phoneticPr fontId="1"/>
  </si>
  <si>
    <t>シエラレオネ</t>
    <phoneticPr fontId="1"/>
  </si>
  <si>
    <t>ジンバブエ</t>
    <phoneticPr fontId="1"/>
  </si>
  <si>
    <t>ソマリア</t>
    <phoneticPr fontId="1"/>
  </si>
  <si>
    <t>タジキスタン</t>
    <phoneticPr fontId="1"/>
  </si>
  <si>
    <t>チャド</t>
    <phoneticPr fontId="1"/>
  </si>
  <si>
    <t>パラグアイ</t>
    <phoneticPr fontId="1"/>
  </si>
  <si>
    <t>モザンビーク</t>
    <phoneticPr fontId="1"/>
  </si>
  <si>
    <t>グレナダ</t>
    <phoneticPr fontId="1"/>
  </si>
  <si>
    <t>オマーン</t>
    <phoneticPr fontId="1"/>
  </si>
  <si>
    <t>カザフスタン</t>
    <phoneticPr fontId="1"/>
  </si>
  <si>
    <t>ガボン</t>
    <phoneticPr fontId="1"/>
  </si>
  <si>
    <t>ベナン</t>
    <phoneticPr fontId="1"/>
  </si>
  <si>
    <t>ブルネイ</t>
    <phoneticPr fontId="1"/>
  </si>
  <si>
    <t>リヒテンシュタイン</t>
    <phoneticPr fontId="1"/>
  </si>
  <si>
    <t>イラク</t>
    <phoneticPr fontId="1"/>
  </si>
  <si>
    <t>ニカラグア</t>
    <phoneticPr fontId="1"/>
  </si>
  <si>
    <t>ドイツ(11),フランス(9) 前フェーズまでで済</t>
    <phoneticPr fontId="1"/>
  </si>
  <si>
    <t>韓国[11],中国[5],
アメリカ[6],
カナダ[6],
ブラジル[7],
オーストリア[6],
オランダ[5],
ドイツ[8],
フランス[7],
ポルトガル[8],
ロシア[5],
オーストラリア[6] 
前フェーズまでで済</t>
    <phoneticPr fontId="1"/>
  </si>
  <si>
    <t>アルゼンチン,
スウェーデン,
フィリピン 
前フェーズまでで済</t>
    <phoneticPr fontId="1"/>
  </si>
  <si>
    <t>ブラジル,
フランス,
ロシア,
中華人民共和国 
前フェーズまでで済</t>
    <phoneticPr fontId="1"/>
  </si>
  <si>
    <t>アメリカ合衆国,
アルゼンチン,
イギリス,
インド,
オーストラリア,
オーストリア,
オランダ,
グアム（米領）,
スウェーデン,
ドイツ,
バミューダ（英領）,
フィンランド,
プエルトリコ（米領）,</t>
    <phoneticPr fontId="1"/>
  </si>
  <si>
    <t>アイルランド,
アフガニスタン,
イエメン,
ギリシャ,
スーダン,
スペイン,
スリランカ,
中国,
ドミニカ共,
トルコ,
ナイジェリア,
パキスタン,
フィンランド,
ペルー,
メキシコ,
レバノン,
ロシア 
前フェーズまでで済</t>
    <phoneticPr fontId="1"/>
  </si>
  <si>
    <t>グアム(米領), 北ﾏﾘｱﾅ諸島(米領),マカオ(中国領) 香港(中国領) 前フェーズまでで済</t>
    <rPh sb="4" eb="5">
      <t>ベイ</t>
    </rPh>
    <rPh sb="5" eb="6">
      <t>リョウ</t>
    </rPh>
    <rPh sb="25" eb="27">
      <t>チュウゴク</t>
    </rPh>
    <phoneticPr fontId="1"/>
  </si>
  <si>
    <t>エクアドル</t>
    <phoneticPr fontId="1"/>
  </si>
  <si>
    <t>エルサルバドル</t>
    <phoneticPr fontId="1"/>
  </si>
  <si>
    <t>○</t>
    <phoneticPr fontId="1"/>
  </si>
  <si>
    <t>ボスニア・ヘルツェゴビナ</t>
    <phoneticPr fontId="1"/>
  </si>
  <si>
    <t>○</t>
    <phoneticPr fontId="1"/>
  </si>
  <si>
    <t>第8フェーズテーマ</t>
    <rPh sb="0" eb="1">
      <t>ダイ</t>
    </rPh>
    <phoneticPr fontId="1"/>
  </si>
  <si>
    <t>旅行ガイド「地球の歩き方」が発行されている国(条件タイトルに国名のみが記載されているもの)</t>
    <rPh sb="23" eb="25">
      <t>ジョウケン</t>
    </rPh>
    <phoneticPr fontId="1"/>
  </si>
  <si>
    <t>クロアチア</t>
  </si>
  <si>
    <t>シリア</t>
  </si>
  <si>
    <t>スロヴェニア</t>
  </si>
  <si>
    <t>チュニジア</t>
  </si>
  <si>
    <t>パラグアイ</t>
  </si>
  <si>
    <t>ハンガリー</t>
  </si>
  <si>
    <t>ブルガリア</t>
  </si>
  <si>
    <t>ベトナム</t>
  </si>
  <si>
    <t>ボリビア</t>
  </si>
  <si>
    <t>モルディブ</t>
  </si>
  <si>
    <t>モロッコ</t>
  </si>
  <si>
    <t>ルーマニア</t>
  </si>
  <si>
    <t>ルクセンブルク</t>
  </si>
  <si>
    <t>第７フェーズ参加回数</t>
    <rPh sb="0" eb="1">
      <t>ダイ</t>
    </rPh>
    <rPh sb="6" eb="8">
      <t>サンカ</t>
    </rPh>
    <rPh sb="8" eb="10">
      <t>カイスウ</t>
    </rPh>
    <phoneticPr fontId="1"/>
  </si>
  <si>
    <t>第７フェーズ幹事回数</t>
    <rPh sb="0" eb="1">
      <t>ダイ</t>
    </rPh>
    <rPh sb="6" eb="8">
      <t>カンジ</t>
    </rPh>
    <rPh sb="8" eb="10">
      <t>カイスウ</t>
    </rPh>
    <phoneticPr fontId="1"/>
  </si>
  <si>
    <t>第８フェーズ参加回数</t>
    <rPh sb="0" eb="1">
      <t>ダイ</t>
    </rPh>
    <rPh sb="6" eb="8">
      <t>サンカ</t>
    </rPh>
    <rPh sb="8" eb="10">
      <t>カイスウ</t>
    </rPh>
    <phoneticPr fontId="1"/>
  </si>
  <si>
    <t>第８フェーズ幹事回数</t>
    <rPh sb="0" eb="1">
      <t>ダイ</t>
    </rPh>
    <rPh sb="6" eb="8">
      <t>カンジ</t>
    </rPh>
    <rPh sb="8" eb="10">
      <t>カイスウ</t>
    </rPh>
    <phoneticPr fontId="1"/>
  </si>
  <si>
    <t>前フェーズまでで済の国については記載略</t>
    <rPh sb="10" eb="11">
      <t>クニ</t>
    </rPh>
    <rPh sb="16" eb="18">
      <t>キサイ</t>
    </rPh>
    <rPh sb="18" eb="19">
      <t>リャク</t>
    </rPh>
    <phoneticPr fontId="1"/>
  </si>
  <si>
    <r>
      <t xml:space="preserve">海と森
</t>
    </r>
    <r>
      <rPr>
        <sz val="11"/>
        <color indexed="10"/>
        <rFont val="ＭＳ Ｐゴシック"/>
        <family val="3"/>
        <charset val="128"/>
      </rPr>
      <t>閉店(2005/5/30)</t>
    </r>
    <rPh sb="0" eb="1">
      <t>ウミ</t>
    </rPh>
    <rPh sb="2" eb="3">
      <t>モリ</t>
    </rPh>
    <rPh sb="4" eb="6">
      <t>ヘイテン</t>
    </rPh>
    <phoneticPr fontId="1"/>
  </si>
  <si>
    <t>○</t>
    <phoneticPr fontId="1"/>
  </si>
  <si>
    <t>○</t>
    <phoneticPr fontId="1"/>
  </si>
  <si>
    <t>マダガスカル</t>
    <phoneticPr fontId="1"/>
  </si>
  <si>
    <t>モーリシャス</t>
    <phoneticPr fontId="1"/>
  </si>
  <si>
    <t>佐奈子姉</t>
    <rPh sb="0" eb="2">
      <t>サナ</t>
    </rPh>
    <rPh sb="2" eb="3">
      <t>コ</t>
    </rPh>
    <rPh sb="3" eb="4">
      <t>アネ</t>
    </rPh>
    <phoneticPr fontId="1"/>
  </si>
  <si>
    <t>△</t>
    <phoneticPr fontId="1"/>
  </si>
  <si>
    <t>○</t>
    <phoneticPr fontId="1"/>
  </si>
  <si>
    <t>○</t>
    <phoneticPr fontId="1"/>
  </si>
  <si>
    <r>
      <t xml:space="preserve">ABSOLUT ICEBAR TOKYO
［アブソルート・アイスバー・東京］
</t>
    </r>
    <r>
      <rPr>
        <sz val="11"/>
        <color indexed="10"/>
        <rFont val="ＭＳ Ｐゴシック"/>
        <family val="3"/>
        <charset val="128"/>
      </rPr>
      <t>店舗移転</t>
    </r>
    <r>
      <rPr>
        <sz val="11"/>
        <color indexed="10"/>
        <rFont val="ＭＳ Ｐゴシック"/>
        <family val="3"/>
        <charset val="128"/>
      </rPr>
      <t>(2011/01/01</t>
    </r>
    <r>
      <rPr>
        <sz val="11"/>
        <color indexed="10"/>
        <rFont val="ＭＳ Ｐゴシック"/>
        <family val="3"/>
        <charset val="128"/>
      </rPr>
      <t>確認</t>
    </r>
    <r>
      <rPr>
        <sz val="11"/>
        <color indexed="10"/>
        <rFont val="ＭＳ Ｐゴシック"/>
        <family val="3"/>
        <charset val="128"/>
      </rPr>
      <t>)
閉店(2011/09/30)</t>
    </r>
    <rPh sb="35" eb="37">
      <t>トウキョウ</t>
    </rPh>
    <rPh sb="39" eb="41">
      <t>テンポ</t>
    </rPh>
    <rPh sb="41" eb="43">
      <t>イテン</t>
    </rPh>
    <rPh sb="58" eb="60">
      <t>ヘイテン</t>
    </rPh>
    <phoneticPr fontId="1"/>
  </si>
  <si>
    <r>
      <t xml:space="preserve">二葉
</t>
    </r>
    <r>
      <rPr>
        <sz val="11"/>
        <color indexed="10"/>
        <rFont val="ＭＳ Ｐゴシック"/>
        <family val="3"/>
        <charset val="128"/>
      </rPr>
      <t>閉店(2011/11/30)</t>
    </r>
    <rPh sb="0" eb="2">
      <t>フタバ</t>
    </rPh>
    <rPh sb="3" eb="5">
      <t>ヘイテン</t>
    </rPh>
    <phoneticPr fontId="1"/>
  </si>
  <si>
    <r>
      <t xml:space="preserve">Restaurant Aussie
[レストラン＆バー　オージー]
</t>
    </r>
    <r>
      <rPr>
        <sz val="11"/>
        <color indexed="10"/>
        <rFont val="ＭＳ Ｐゴシック"/>
        <family val="3"/>
        <charset val="128"/>
      </rPr>
      <t>URL変更(2011/01/01確認)
閉店</t>
    </r>
    <r>
      <rPr>
        <sz val="11"/>
        <color indexed="10"/>
        <rFont val="ＭＳ Ｐゴシック"/>
        <family val="3"/>
        <charset val="128"/>
      </rPr>
      <t>(2011/01/15)
継承店:Restaurant&amp;Bar Moana
http://maruta.be/moana2005</t>
    </r>
    <rPh sb="50" eb="52">
      <t>カクニン</t>
    </rPh>
    <rPh sb="69" eb="71">
      <t>ケイショウ</t>
    </rPh>
    <rPh sb="71" eb="72">
      <t>テン</t>
    </rPh>
    <phoneticPr fontId="1"/>
  </si>
  <si>
    <r>
      <t xml:space="preserve">KOJI VANCOUVER
[コージー ヴァンクーバー]
</t>
    </r>
    <r>
      <rPr>
        <sz val="11"/>
        <color indexed="10"/>
        <rFont val="ＭＳ Ｐゴシック"/>
        <family val="3"/>
        <charset val="128"/>
      </rPr>
      <t>閉店(2007/7/10)</t>
    </r>
    <phoneticPr fontId="1"/>
  </si>
  <si>
    <r>
      <t xml:space="preserve">Singapore Seafood Emporium
[シンガポール・シーフード・
エンポーリアム]
</t>
    </r>
    <r>
      <rPr>
        <sz val="11"/>
        <color indexed="10"/>
        <rFont val="ＭＳ Ｐゴシック"/>
        <family val="3"/>
        <charset val="128"/>
      </rPr>
      <t>店舗移転(2007/07)
閉店(2011/07/29)</t>
    </r>
    <phoneticPr fontId="1"/>
  </si>
  <si>
    <t>セーシェル</t>
    <phoneticPr fontId="1"/>
  </si>
  <si>
    <t>善恵姉</t>
    <rPh sb="0" eb="2">
      <t>ヨシエ</t>
    </rPh>
    <rPh sb="2" eb="3">
      <t>アネ</t>
    </rPh>
    <phoneticPr fontId="1"/>
  </si>
  <si>
    <t>WGT in Pune
インドのPuneで開催できる国を実施</t>
    <rPh sb="21" eb="23">
      <t>カイサイ</t>
    </rPh>
    <rPh sb="26" eb="27">
      <t>クニ</t>
    </rPh>
    <rPh sb="28" eb="30">
      <t>ジッシ</t>
    </rPh>
    <phoneticPr fontId="1"/>
  </si>
  <si>
    <t xml:space="preserve">WGT in Pune
イタリア、メキシコ、中国、インドネシア、ベトナム、韓国、ギリシャ、日本
</t>
    <rPh sb="22" eb="24">
      <t>チュウゴク</t>
    </rPh>
    <rPh sb="37" eb="39">
      <t>カンコク</t>
    </rPh>
    <rPh sb="45" eb="47">
      <t>ニホン</t>
    </rPh>
    <phoneticPr fontId="1"/>
  </si>
  <si>
    <t>インド・プネ市</t>
    <rPh sb="6" eb="7">
      <t>シ</t>
    </rPh>
    <phoneticPr fontId="1"/>
  </si>
  <si>
    <t>2011/12
↓
2012/01</t>
    <phoneticPr fontId="1"/>
  </si>
  <si>
    <t>○</t>
    <phoneticPr fontId="1"/>
  </si>
  <si>
    <t>フランス</t>
    <phoneticPr fontId="1"/>
  </si>
  <si>
    <t>ハワイ(アメリカ)</t>
    <phoneticPr fontId="1"/>
  </si>
  <si>
    <t>東京都中央区銀座7-108
コリドー名店街 2階
03-3573-4025　日曜定休
D:1700-2300</t>
    <phoneticPr fontId="1"/>
  </si>
  <si>
    <t>東京都港区白金台5-3-8
03-6408-0879　水休
L:1130-1430
D:1800-2200</t>
    <rPh sb="7" eb="8">
      <t>ダイ</t>
    </rPh>
    <phoneticPr fontId="1"/>
  </si>
  <si>
    <t>東京都港区赤坂2-14-27
国際新赤坂ビル　東館Ｂ1
03-3583-5414
1130-2300(月-金)
土日祝貸切</t>
    <rPh sb="0" eb="3">
      <t>トウキョウト</t>
    </rPh>
    <rPh sb="51" eb="52">
      <t>ガツ</t>
    </rPh>
    <rPh sb="53" eb="54">
      <t>キン</t>
    </rPh>
    <rPh sb="56" eb="58">
      <t>ドニチ</t>
    </rPh>
    <rPh sb="58" eb="59">
      <t>シュク</t>
    </rPh>
    <rPh sb="59" eb="61">
      <t>カシキリ</t>
    </rPh>
    <phoneticPr fontId="1"/>
  </si>
  <si>
    <t xml:space="preserve">東京都杉並区天沼3-3-3
渋沢荻窪ビルB1
03-3392-7077　月休 
D:1730-2200
</t>
    <rPh sb="36" eb="37">
      <t>ゲツ</t>
    </rPh>
    <rPh sb="37" eb="38">
      <t>キュウ</t>
    </rPh>
    <phoneticPr fontId="1"/>
  </si>
  <si>
    <r>
      <t xml:space="preserve">京都市東山区今熊野池田町4ー14
富士ビル１階
075-561-0406
火休 </t>
    </r>
    <r>
      <rPr>
        <strike/>
        <sz val="11"/>
        <color indexed="10"/>
        <rFont val="ＭＳ 明朝"/>
        <family val="1"/>
        <charset val="128"/>
      </rPr>
      <t>定休日変更</t>
    </r>
    <r>
      <rPr>
        <strike/>
        <sz val="11"/>
        <rFont val="ＭＳ 明朝"/>
        <family val="1"/>
        <charset val="128"/>
      </rPr>
      <t xml:space="preserve">
</t>
    </r>
    <rPh sb="37" eb="38">
      <t>ヒ</t>
    </rPh>
    <rPh sb="40" eb="43">
      <t>テイキュウビ</t>
    </rPh>
    <rPh sb="43" eb="45">
      <t>ヘンコウ</t>
    </rPh>
    <phoneticPr fontId="1"/>
  </si>
  <si>
    <t xml:space="preserve">東京都港区六本木5-1-5
加藤ビル3F
03-5411-5321　日休
D:1800-0600 (土曜0500）
</t>
    <rPh sb="0" eb="3">
      <t>トウキョウト</t>
    </rPh>
    <rPh sb="50" eb="51">
      <t>ド</t>
    </rPh>
    <phoneticPr fontId="1"/>
  </si>
  <si>
    <t>東京都中央区入船1-7-9
03-3272-1537　土日祝休
L:1130-1430
D:1730-2230(LO2130)</t>
    <phoneticPr fontId="1"/>
  </si>
  <si>
    <t>東京都港区新橋4-4-3
03-3433-7005
L:1100-1500(月-金)　
D:1700-2230(月-金)　
  1200-2230土(-2130日)</t>
    <rPh sb="40" eb="41">
      <t>キン</t>
    </rPh>
    <rPh sb="58" eb="59">
      <t>キン</t>
    </rPh>
    <rPh sb="73" eb="74">
      <t>ド</t>
    </rPh>
    <rPh sb="80" eb="81">
      <t>ヒ</t>
    </rPh>
    <phoneticPr fontId="1"/>
  </si>
  <si>
    <t>神奈川県横浜市中区石川町1-12
045-681-3671　火休
1700-2400</t>
    <rPh sb="0" eb="4">
      <t>カナガワケン</t>
    </rPh>
    <phoneticPr fontId="1"/>
  </si>
  <si>
    <t xml:space="preserve">豊島区南大塚3-2-10　林ビル5F
03-5957-0374　日休
1100-2030(LO2000) 
</t>
    <rPh sb="32" eb="33">
      <t>ニチ</t>
    </rPh>
    <rPh sb="33" eb="34">
      <t>ヤス</t>
    </rPh>
    <phoneticPr fontId="1"/>
  </si>
  <si>
    <t>東京都港区赤坂3-16-3
伊勢幸ビル2F
03-3586-2033　日祝休
1800-2600</t>
    <phoneticPr fontId="1"/>
  </si>
  <si>
    <t>東京都杉並区永福3-56-5
03－5376－2531(留守電予約)
月休
平日:18:00-24:00頃
日祝:18:00-23:00頃</t>
    <phoneticPr fontId="1"/>
  </si>
  <si>
    <t>東京都港区六本木7-3-22
やまうちビル1F
03-5411-0253　無休
1130-2230</t>
    <rPh sb="0" eb="3">
      <t>トウキョウト</t>
    </rPh>
    <rPh sb="3" eb="5">
      <t>ミナトク</t>
    </rPh>
    <rPh sb="5" eb="8">
      <t>ロッポンギ</t>
    </rPh>
    <phoneticPr fontId="1"/>
  </si>
  <si>
    <t>神奈川県厚木市中町2-13-13
グランデ本厚木ビル1F
046-225-6435　月休
L:1200-1500(LO1430)
D:1800-2300(LO2230)</t>
    <rPh sb="0" eb="4">
      <t>カナガワケン</t>
    </rPh>
    <phoneticPr fontId="1"/>
  </si>
  <si>
    <t>東京都中央区銀座8-5-15
SVAX GINZA 1F
03-6228-5022　無休
1630-2315</t>
    <rPh sb="0" eb="3">
      <t>トウキョウト</t>
    </rPh>
    <rPh sb="3" eb="6">
      <t>チュウオウク</t>
    </rPh>
    <rPh sb="6" eb="8">
      <t>ギンザ</t>
    </rPh>
    <phoneticPr fontId="1"/>
  </si>
  <si>
    <t>東京都中央区銀座5-8-13
銀座ファイブスタービル4F
03-3574-9289　無休
1100-2300</t>
    <phoneticPr fontId="1"/>
  </si>
  <si>
    <t xml:space="preserve">東京都豊島区東池袋1-22-13
第5ナカムラビル3F
03-5951-2264　無休
L:1100-1430
D:1700-2400
</t>
    <rPh sb="0" eb="3">
      <t>トウキョウト</t>
    </rPh>
    <phoneticPr fontId="1"/>
  </si>
  <si>
    <t>東京都港区赤坂6-2-12
サージュ赤坂1F
03-3505-5225　日祝休
L:1130-1400(月-金)
D:1730-2300(LO2200)(月-金)
D:1700-2200(LO2100)(土)</t>
    <rPh sb="52" eb="53">
      <t>ゲツ</t>
    </rPh>
    <rPh sb="54" eb="55">
      <t>キン</t>
    </rPh>
    <rPh sb="77" eb="78">
      <t>ゲツ</t>
    </rPh>
    <rPh sb="79" eb="80">
      <t>キン</t>
    </rPh>
    <rPh sb="102" eb="103">
      <t>ド</t>
    </rPh>
    <phoneticPr fontId="1"/>
  </si>
  <si>
    <t>京都府京都市中京区河原町
三条上ル一筋目東入ル 恵比須町534-33 ｴｱﾎﾟｰﾄﾋﾞﾙ2F
075-211-5577　無休
L:1200-1500(LO1430)(土日祝)
D:1730-2300(LO2200)</t>
    <rPh sb="60" eb="62">
      <t>ムキュウ</t>
    </rPh>
    <rPh sb="83" eb="84">
      <t>ド</t>
    </rPh>
    <rPh sb="84" eb="85">
      <t>ヒ</t>
    </rPh>
    <rPh sb="85" eb="86">
      <t>シュク</t>
    </rPh>
    <phoneticPr fontId="1"/>
  </si>
  <si>
    <t>東京都港区六本木5-5-1
ロアビルB1
03-3423-2250　不定休
月-木:1800-late
金   :1700-late
土-日:1600-late</t>
    <rPh sb="69" eb="70">
      <t>ヒ</t>
    </rPh>
    <phoneticPr fontId="1"/>
  </si>
  <si>
    <t xml:space="preserve">埼玉県川口市西川口1-29-2
三恵西川口ハイツ1F
048-257-3633　日休
1800-400
</t>
    <rPh sb="16" eb="17">
      <t>サン</t>
    </rPh>
    <rPh sb="17" eb="18">
      <t>メグ</t>
    </rPh>
    <rPh sb="18" eb="21">
      <t>ニシカワグチ</t>
    </rPh>
    <phoneticPr fontId="1"/>
  </si>
  <si>
    <t xml:space="preserve">東京都品川区東五反田1-25-17
03-3442-5666　日休
1130-1500(LO1430)
1730-0400(LO0300)
[ディナー]1800-2300
</t>
    <phoneticPr fontId="1"/>
  </si>
  <si>
    <t xml:space="preserve">東京都大田区南蒲田2-3-11
03-3731-5846　日休
L:1130-1400
D:1730-2200
</t>
    <phoneticPr fontId="1"/>
  </si>
  <si>
    <t xml:space="preserve">東京都武蔵野市吉祥寺本町1-32-9
モトハシビル202号
0422-21-8412　無休
L:1130-1400(月-金)
D:1700-2300
</t>
    <phoneticPr fontId="1"/>
  </si>
  <si>
    <t xml:space="preserve">愛知県日進市東山2-152
0561-73-5900 不定休
0600-2000
</t>
    <rPh sb="27" eb="30">
      <t>フテイキュウ</t>
    </rPh>
    <phoneticPr fontId="1"/>
  </si>
  <si>
    <t>福岡県福岡市博多区銀天町1-3-53
092-502-3772　日休
L:1200-1500
D:1800-2200</t>
    <rPh sb="32" eb="33">
      <t>ニチ</t>
    </rPh>
    <rPh sb="33" eb="34">
      <t>キュウ</t>
    </rPh>
    <phoneticPr fontId="1"/>
  </si>
  <si>
    <t>東京都港区赤坂1-4-6
03-3582-6622　日祝休
L:1130-1500(LO1300)
D:1800-2300(LO2030)</t>
    <rPh sb="0" eb="3">
      <t>トウキョウト</t>
    </rPh>
    <rPh sb="3" eb="5">
      <t>ミナトク</t>
    </rPh>
    <rPh sb="5" eb="7">
      <t>アカサカ</t>
    </rPh>
    <phoneticPr fontId="1"/>
  </si>
  <si>
    <t>○</t>
    <phoneticPr fontId="1"/>
  </si>
  <si>
    <t>バングラデシュ</t>
    <phoneticPr fontId="1"/>
  </si>
  <si>
    <t>○</t>
    <phoneticPr fontId="1"/>
  </si>
  <si>
    <t>○</t>
    <phoneticPr fontId="1"/>
  </si>
  <si>
    <t>カタルーニャ
(スペイン)</t>
    <phoneticPr fontId="1"/>
  </si>
  <si>
    <t>韓国</t>
    <rPh sb="0" eb="2">
      <t>カンコク</t>
    </rPh>
    <phoneticPr fontId="1"/>
  </si>
  <si>
    <t xml:space="preserve">東京都新宿区神楽坂4-2
03-3267-1519　日休
D:1730-2230(月-金)
D:1730-2200(土祝)
</t>
    <rPh sb="26" eb="27">
      <t>ニチ</t>
    </rPh>
    <rPh sb="27" eb="28">
      <t>キュウ</t>
    </rPh>
    <rPh sb="41" eb="42">
      <t>ツキ</t>
    </rPh>
    <rPh sb="43" eb="44">
      <t>キン</t>
    </rPh>
    <phoneticPr fontId="1"/>
  </si>
  <si>
    <t>○</t>
    <phoneticPr fontId="1"/>
  </si>
  <si>
    <t>×</t>
    <phoneticPr fontId="1"/>
  </si>
  <si>
    <t>東京都港区北青山3-13-1
北青山関根ビルB1
03-3797-7374　火休
L:1130-1400(LO)
D:1730-2130(LO)
D:1730-2100(LO)日祝</t>
    <rPh sb="38" eb="39">
      <t>ヒ</t>
    </rPh>
    <rPh sb="39" eb="40">
      <t>キュウ</t>
    </rPh>
    <rPh sb="88" eb="89">
      <t>ヒ</t>
    </rPh>
    <rPh sb="89" eb="90">
      <t>シュク</t>
    </rPh>
    <phoneticPr fontId="1"/>
  </si>
  <si>
    <t>リビア</t>
    <phoneticPr fontId="1"/>
  </si>
  <si>
    <t>○</t>
    <phoneticPr fontId="1"/>
  </si>
  <si>
    <t>○</t>
    <phoneticPr fontId="1"/>
  </si>
  <si>
    <t>http://ginza-habsburg.com/</t>
    <phoneticPr fontId="1"/>
  </si>
  <si>
    <r>
      <t>Restaurant K. u. K.
［レストラン・カー・ウント・カー］</t>
    </r>
    <r>
      <rPr>
        <sz val="11"/>
        <color indexed="10"/>
        <rFont val="ＭＳ Ｐゴシック"/>
        <family val="3"/>
        <charset val="128"/>
      </rPr>
      <t xml:space="preserve">
情報変更（2012/02/01確認）
レストラン部移転（</t>
    </r>
    <r>
      <rPr>
        <sz val="11"/>
        <color indexed="10"/>
        <rFont val="ＭＳ Ｐゴシック"/>
        <family val="3"/>
        <charset val="128"/>
      </rPr>
      <t>2012/04/14</t>
    </r>
    <r>
      <rPr>
        <sz val="11"/>
        <color indexed="10"/>
        <rFont val="ＭＳ Ｐゴシック"/>
        <family val="3"/>
        <charset val="128"/>
      </rPr>
      <t>）
　↓</t>
    </r>
    <r>
      <rPr>
        <sz val="11"/>
        <color indexed="10"/>
        <rFont val="ＭＳ Ｐゴシック"/>
        <family val="3"/>
        <charset val="128"/>
      </rPr>
      <t xml:space="preserve">  </t>
    </r>
    <rPh sb="62" eb="63">
      <t>ブ</t>
    </rPh>
    <rPh sb="63" eb="65">
      <t>イテン</t>
    </rPh>
    <phoneticPr fontId="1"/>
  </si>
  <si>
    <t>-</t>
    <phoneticPr fontId="1"/>
  </si>
  <si>
    <t>○</t>
    <phoneticPr fontId="1"/>
  </si>
  <si>
    <t xml:space="preserve">埼玉県蕨市中央3-13-1
048-430-0117　不定休
1100-1400
※ﾜﾝﾃﾞｲｼｪﾌﾚｽﾄﾗﾝ ぷらっと内
　夜はｲﾀﾘｱﾝの店です。
</t>
    <rPh sb="0" eb="3">
      <t>サイタマケン</t>
    </rPh>
    <rPh sb="27" eb="30">
      <t>フテイキュウ</t>
    </rPh>
    <rPh sb="29" eb="30">
      <t>キュウ</t>
    </rPh>
    <rPh sb="60" eb="61">
      <t>ナイ</t>
    </rPh>
    <rPh sb="63" eb="64">
      <t>ヨル</t>
    </rPh>
    <rPh sb="71" eb="72">
      <t>ミセ</t>
    </rPh>
    <phoneticPr fontId="1"/>
  </si>
  <si>
    <t>http://ameblo.jp/1daycheffrancis</t>
    <phoneticPr fontId="1"/>
  </si>
  <si>
    <t>○</t>
    <phoneticPr fontId="1"/>
  </si>
  <si>
    <r>
      <t xml:space="preserve">南米食堂
</t>
    </r>
    <r>
      <rPr>
        <sz val="11"/>
        <color indexed="10"/>
        <rFont val="ＭＳ Ｐゴシック"/>
        <family val="3"/>
        <charset val="128"/>
      </rPr>
      <t>閉店(2012/0</t>
    </r>
    <r>
      <rPr>
        <sz val="11"/>
        <color indexed="10"/>
        <rFont val="ＭＳ Ｐゴシック"/>
        <family val="3"/>
        <charset val="128"/>
      </rPr>
      <t>6</t>
    </r>
    <r>
      <rPr>
        <sz val="11"/>
        <color indexed="10"/>
        <rFont val="ＭＳ Ｐゴシック"/>
        <family val="3"/>
        <charset val="128"/>
      </rPr>
      <t>/</t>
    </r>
    <r>
      <rPr>
        <sz val="11"/>
        <color indexed="10"/>
        <rFont val="ＭＳ Ｐゴシック"/>
        <family val="3"/>
        <charset val="128"/>
      </rPr>
      <t>30</t>
    </r>
    <r>
      <rPr>
        <sz val="11"/>
        <color indexed="10"/>
        <rFont val="ＭＳ Ｐゴシック"/>
        <family val="3"/>
        <charset val="128"/>
      </rPr>
      <t>)</t>
    </r>
    <r>
      <rPr>
        <sz val="11"/>
        <rFont val="ＭＳ Ｐゴシック"/>
        <family val="3"/>
        <charset val="128"/>
        <scheme val="minor"/>
      </rPr>
      <t xml:space="preserve">
</t>
    </r>
    <rPh sb="0" eb="2">
      <t>ナンベイ</t>
    </rPh>
    <rPh sb="2" eb="4">
      <t>ショクドウ</t>
    </rPh>
    <phoneticPr fontId="1"/>
  </si>
  <si>
    <t>○</t>
    <phoneticPr fontId="1"/>
  </si>
  <si>
    <t>ムームーって大掛かりな料理と知った反面、豪快で粗野な風情に感嘆。さらに味の無さに驚愕。淡白な料理に慣れている日本人にして、何とかならんのかぁ！
しかし、そこはマスターのPNG話が最高の調味料となって満足な味わいとなった。</t>
    <rPh sb="6" eb="8">
      <t>オオガ</t>
    </rPh>
    <rPh sb="11" eb="13">
      <t>リョウリ</t>
    </rPh>
    <rPh sb="14" eb="15">
      <t>シ</t>
    </rPh>
    <rPh sb="17" eb="19">
      <t>ハンメン</t>
    </rPh>
    <rPh sb="20" eb="22">
      <t>ゴウカイ</t>
    </rPh>
    <rPh sb="23" eb="25">
      <t>ソヤ</t>
    </rPh>
    <rPh sb="26" eb="28">
      <t>フゼイ</t>
    </rPh>
    <rPh sb="29" eb="31">
      <t>カンタン</t>
    </rPh>
    <rPh sb="35" eb="36">
      <t>アジ</t>
    </rPh>
    <rPh sb="37" eb="38">
      <t>ナ</t>
    </rPh>
    <rPh sb="40" eb="42">
      <t>キョウガク</t>
    </rPh>
    <rPh sb="43" eb="45">
      <t>タンパク</t>
    </rPh>
    <rPh sb="46" eb="48">
      <t>リョウリ</t>
    </rPh>
    <rPh sb="49" eb="50">
      <t>ナ</t>
    </rPh>
    <rPh sb="54" eb="57">
      <t>ニホンジン</t>
    </rPh>
    <rPh sb="61" eb="62">
      <t>ナン</t>
    </rPh>
    <rPh sb="87" eb="88">
      <t>バナシ</t>
    </rPh>
    <rPh sb="89" eb="91">
      <t>サイコウ</t>
    </rPh>
    <rPh sb="92" eb="95">
      <t>チョウミリョウ</t>
    </rPh>
    <rPh sb="99" eb="101">
      <t>マンゾク</t>
    </rPh>
    <rPh sb="102" eb="103">
      <t>アジ</t>
    </rPh>
    <phoneticPr fontId="1"/>
  </si>
  <si>
    <t>○</t>
    <phoneticPr fontId="1"/>
  </si>
  <si>
    <t>http://www.ne.jp/asahi/pika/polonca/</t>
    <phoneticPr fontId="1"/>
  </si>
  <si>
    <t>http://www.malaychan-satu.jp/</t>
    <phoneticPr fontId="1"/>
  </si>
  <si>
    <t>http://shilingol.web.fc2.com/</t>
    <phoneticPr fontId="1"/>
  </si>
  <si>
    <t>http://champdesoleil.com/</t>
    <phoneticPr fontId="1"/>
  </si>
  <si>
    <t>千葉県四街道市大日421
セルブ大日ビル2F
043-421-7033　水休
L:1100-1600
D:1700-2300</t>
    <phoneticPr fontId="1"/>
  </si>
  <si>
    <r>
      <t xml:space="preserve">ZICOFE COFFEE SHOP
[ジコフィ・コーヒー・ショップ]
</t>
    </r>
    <r>
      <rPr>
        <sz val="11"/>
        <color indexed="10"/>
        <rFont val="ＭＳ Ｐゴシック"/>
        <family val="3"/>
        <charset val="128"/>
      </rPr>
      <t>閉店(2012/01)</t>
    </r>
    <rPh sb="36" eb="38">
      <t>ヘイテン</t>
    </rPh>
    <phoneticPr fontId="1"/>
  </si>
  <si>
    <t>東京都板橋区大山東町28-10
03-3579-8631　日休
L:1130-1500
D:1700-2300(LO2230)(月-木)
D:1700-2700　　　　(金-土)</t>
    <rPh sb="29" eb="30">
      <t>ニチ</t>
    </rPh>
    <rPh sb="30" eb="31">
      <t>キュウ</t>
    </rPh>
    <rPh sb="66" eb="67">
      <t>モク</t>
    </rPh>
    <rPh sb="85" eb="86">
      <t>キン</t>
    </rPh>
    <rPh sb="87" eb="88">
      <t>ド</t>
    </rPh>
    <phoneticPr fontId="1"/>
  </si>
  <si>
    <t>○</t>
    <phoneticPr fontId="1"/>
  </si>
  <si>
    <t>アフリカンフェスティバルよこはま2013</t>
    <phoneticPr fontId="1"/>
  </si>
  <si>
    <t>横浜赤レンガ倉庫一号館</t>
    <rPh sb="0" eb="2">
      <t>ヨコハマ</t>
    </rPh>
    <rPh sb="2" eb="3">
      <t>アカ</t>
    </rPh>
    <rPh sb="6" eb="8">
      <t>ソウコ</t>
    </rPh>
    <rPh sb="8" eb="11">
      <t>イチゴウカン</t>
    </rPh>
    <phoneticPr fontId="1"/>
  </si>
  <si>
    <t>http://africanfestyokohama.com/</t>
    <phoneticPr fontId="1"/>
  </si>
  <si>
    <t>○</t>
    <phoneticPr fontId="1"/>
  </si>
  <si>
    <t>田嶋姉</t>
    <rPh sb="0" eb="2">
      <t>タシマ</t>
    </rPh>
    <rPh sb="2" eb="3">
      <t>アネ</t>
    </rPh>
    <phoneticPr fontId="1"/>
  </si>
  <si>
    <t>○</t>
    <phoneticPr fontId="1"/>
  </si>
  <si>
    <t>○</t>
    <phoneticPr fontId="1"/>
  </si>
  <si>
    <t>○</t>
    <phoneticPr fontId="1"/>
  </si>
  <si>
    <t>http://www.jazz-naru.com</t>
    <phoneticPr fontId="1"/>
  </si>
  <si>
    <t>http://oasis-tarim.com/foods/</t>
    <phoneticPr fontId="1"/>
  </si>
  <si>
    <t>スロバキア</t>
    <phoneticPr fontId="1"/>
  </si>
  <si>
    <t>○</t>
    <phoneticPr fontId="1"/>
  </si>
  <si>
    <t>山田兄</t>
    <rPh sb="0" eb="2">
      <t>ヤマダ</t>
    </rPh>
    <rPh sb="2" eb="3">
      <t>アニ</t>
    </rPh>
    <phoneticPr fontId="1"/>
  </si>
  <si>
    <t>オマーン</t>
    <phoneticPr fontId="1"/>
  </si>
  <si>
    <t>bERGAMO
[ベルガモ]
ドタキャンされ催行キャンセル</t>
    <rPh sb="22" eb="24">
      <t>サイコウ</t>
    </rPh>
    <phoneticPr fontId="1"/>
  </si>
  <si>
    <t>第9フェーズテーマ</t>
    <rPh sb="0" eb="1">
      <t>ダイ</t>
    </rPh>
    <phoneticPr fontId="1"/>
  </si>
  <si>
    <t>ベラルーシ</t>
    <phoneticPr fontId="1"/>
  </si>
  <si>
    <t>オマーン大使館</t>
    <rPh sb="4" eb="7">
      <t>タイシカン</t>
    </rPh>
    <phoneticPr fontId="1"/>
  </si>
  <si>
    <t>WGT未実施国残り全部</t>
    <rPh sb="3" eb="6">
      <t>ミジッシ</t>
    </rPh>
    <rPh sb="6" eb="7">
      <t>コク</t>
    </rPh>
    <rPh sb="7" eb="8">
      <t>ノコ</t>
    </rPh>
    <rPh sb="9" eb="11">
      <t>ゼンブ</t>
    </rPh>
    <phoneticPr fontId="1"/>
  </si>
  <si>
    <t>前フェーズまでで済の国→無し</t>
    <rPh sb="10" eb="11">
      <t>クニ</t>
    </rPh>
    <rPh sb="12" eb="13">
      <t>ナ</t>
    </rPh>
    <phoneticPr fontId="1"/>
  </si>
  <si>
    <t>東京都渋谷区広尾4-2-17
03-5468-1088</t>
    <phoneticPr fontId="1"/>
  </si>
  <si>
    <t xml:space="preserve">ギリシャ
</t>
    <phoneticPr fontId="1"/>
  </si>
  <si>
    <t>アイルランド</t>
    <phoneticPr fontId="1"/>
  </si>
  <si>
    <t xml:space="preserve">ドミニカ共和国
</t>
    <phoneticPr fontId="1"/>
  </si>
  <si>
    <t>アイスランド</t>
    <phoneticPr fontId="1"/>
  </si>
  <si>
    <t>イスラエル
(パレスチナ)</t>
    <phoneticPr fontId="1"/>
  </si>
  <si>
    <t>ナイジェリア</t>
    <phoneticPr fontId="1"/>
  </si>
  <si>
    <t>南アフリカ</t>
    <phoneticPr fontId="1"/>
  </si>
  <si>
    <t>グレナダ</t>
  </si>
  <si>
    <t>コンゴ民主共和国</t>
  </si>
  <si>
    <t>新規72カ国</t>
    <rPh sb="0" eb="2">
      <t>シンキ</t>
    </rPh>
    <rPh sb="5" eb="6">
      <t>コク</t>
    </rPh>
    <phoneticPr fontId="1"/>
  </si>
  <si>
    <t>対象は以下でご確認願います。</t>
    <rPh sb="0" eb="2">
      <t>タイショウ</t>
    </rPh>
    <rPh sb="3" eb="5">
      <t>イカ</t>
    </rPh>
    <rPh sb="7" eb="9">
      <t>カクニン</t>
    </rPh>
    <rPh sb="9" eb="10">
      <t>ネガ</t>
    </rPh>
    <phoneticPr fontId="1"/>
  </si>
  <si>
    <t>①第9フェーズテーマのページ</t>
    <phoneticPr fontId="1"/>
  </si>
  <si>
    <t>②当ファイルの別シート</t>
    <rPh sb="1" eb="2">
      <t>トウ</t>
    </rPh>
    <rPh sb="7" eb="8">
      <t>ベツ</t>
    </rPh>
    <phoneticPr fontId="1"/>
  </si>
  <si>
    <t>日頃のご参加ありがとうございます。第9フェーズ（最終フェーズ）に突入します。</t>
    <rPh sb="17" eb="18">
      <t>ダイ</t>
    </rPh>
    <rPh sb="24" eb="26">
      <t>サイシュウ</t>
    </rPh>
    <rPh sb="32" eb="34">
      <t>トツニュウ</t>
    </rPh>
    <phoneticPr fontId="11"/>
  </si>
  <si>
    <r>
      <t>『WGT未実施国残り全部』(</t>
    </r>
    <r>
      <rPr>
        <b/>
        <sz val="13.5"/>
        <color indexed="18"/>
        <rFont val="ＭＳ Ｐゴシック"/>
        <family val="3"/>
        <charset val="128"/>
      </rPr>
      <t>事務局</t>
    </r>
    <r>
      <rPr>
        <b/>
        <sz val="13.5"/>
        <color indexed="10"/>
        <rFont val="ＭＳ Ｐゴシック"/>
        <family val="3"/>
        <charset val="128"/>
      </rPr>
      <t>)</t>
    </r>
    <rPh sb="4" eb="7">
      <t>ミジッシ</t>
    </rPh>
    <rPh sb="7" eb="8">
      <t>コク</t>
    </rPh>
    <rPh sb="8" eb="9">
      <t>ノコ</t>
    </rPh>
    <rPh sb="10" eb="12">
      <t>ゼンブ</t>
    </rPh>
    <rPh sb="14" eb="17">
      <t>ジムキョク</t>
    </rPh>
    <phoneticPr fontId="11"/>
  </si>
  <si>
    <t>残り100カ国弱まだ半分というところですが、今後会場選定できる国が少なくなってくるということ、</t>
    <rPh sb="0" eb="1">
      <t>ノコ</t>
    </rPh>
    <rPh sb="6" eb="7">
      <t>コク</t>
    </rPh>
    <rPh sb="7" eb="8">
      <t>ジャク</t>
    </rPh>
    <rPh sb="10" eb="12">
      <t>ハンブン</t>
    </rPh>
    <rPh sb="22" eb="24">
      <t>コンゴ</t>
    </rPh>
    <rPh sb="24" eb="26">
      <t>カイジョウ</t>
    </rPh>
    <rPh sb="26" eb="28">
      <t>センテイ</t>
    </rPh>
    <rPh sb="31" eb="32">
      <t>クニ</t>
    </rPh>
    <rPh sb="33" eb="34">
      <t>スク</t>
    </rPh>
    <phoneticPr fontId="11"/>
  </si>
  <si>
    <t>結果効果的な対象国を括るフェーズテーマが設定しにくいことから、残国全体を対象にします。</t>
    <rPh sb="0" eb="2">
      <t>ケッカ</t>
    </rPh>
    <rPh sb="2" eb="5">
      <t>コウカテキ</t>
    </rPh>
    <rPh sb="6" eb="8">
      <t>タイショウ</t>
    </rPh>
    <rPh sb="8" eb="9">
      <t>コク</t>
    </rPh>
    <rPh sb="10" eb="11">
      <t>クク</t>
    </rPh>
    <rPh sb="20" eb="22">
      <t>セッテイ</t>
    </rPh>
    <rPh sb="31" eb="32">
      <t>ザン</t>
    </rPh>
    <rPh sb="32" eb="33">
      <t>コク</t>
    </rPh>
    <rPh sb="33" eb="35">
      <t>ゼンタイ</t>
    </rPh>
    <rPh sb="36" eb="38">
      <t>タイショウ</t>
    </rPh>
    <phoneticPr fontId="11"/>
  </si>
  <si>
    <t>無い袖振ること含めて引き続きよろしくお願いします。</t>
    <rPh sb="0" eb="1">
      <t>ナ</t>
    </rPh>
    <rPh sb="2" eb="3">
      <t>ソデ</t>
    </rPh>
    <rPh sb="3" eb="4">
      <t>フ</t>
    </rPh>
    <rPh sb="7" eb="8">
      <t>フク</t>
    </rPh>
    <rPh sb="10" eb="11">
      <t>ヒ</t>
    </rPh>
    <rPh sb="12" eb="13">
      <t>ツヅ</t>
    </rPh>
    <rPh sb="19" eb="20">
      <t>ネガ</t>
    </rPh>
    <phoneticPr fontId="11"/>
  </si>
  <si>
    <t>対象国は以下の通りです。</t>
    <rPh sb="0" eb="2">
      <t>タイショウ</t>
    </rPh>
    <rPh sb="2" eb="3">
      <t>コク</t>
    </rPh>
    <rPh sb="4" eb="6">
      <t>イカ</t>
    </rPh>
    <rPh sb="7" eb="8">
      <t>トオ</t>
    </rPh>
    <phoneticPr fontId="11"/>
  </si>
  <si>
    <t>国名一覧</t>
    <rPh sb="0" eb="2">
      <t>コクメイ</t>
    </rPh>
    <rPh sb="2" eb="4">
      <t>イチラン</t>
    </rPh>
    <phoneticPr fontId="11"/>
  </si>
  <si>
    <t xml:space="preserve">phase9対象国
</t>
    <rPh sb="6" eb="8">
      <t>タイショウ</t>
    </rPh>
    <rPh sb="8" eb="9">
      <t>コク</t>
    </rPh>
    <phoneticPr fontId="11"/>
  </si>
  <si>
    <t>予定phase</t>
    <rPh sb="0" eb="2">
      <t>ヨテイ</t>
    </rPh>
    <phoneticPr fontId="11"/>
  </si>
  <si>
    <t>実施phase</t>
    <rPh sb="0" eb="2">
      <t>ジッシ</t>
    </rPh>
    <phoneticPr fontId="11"/>
  </si>
  <si>
    <t>※一覧はWikipedia【国の一覧】より作成
※2014/03/21抽出</t>
    <rPh sb="1" eb="3">
      <t>イチラン</t>
    </rPh>
    <rPh sb="21" eb="23">
      <t>サクセイ</t>
    </rPh>
    <rPh sb="35" eb="37">
      <t>チュウシュツ</t>
    </rPh>
    <phoneticPr fontId="11"/>
  </si>
  <si>
    <t>アンティグア・バーブーダ</t>
  </si>
  <si>
    <t>ウクライナ</t>
  </si>
  <si>
    <t>ジャマイカ</t>
  </si>
  <si>
    <t>セントルシア</t>
  </si>
  <si>
    <t>ソマリア</t>
  </si>
  <si>
    <t>ツバル</t>
  </si>
  <si>
    <t>ドミニカ共和国</t>
  </si>
  <si>
    <t>トルクメニスタン</t>
  </si>
  <si>
    <t>ニュージーランド</t>
  </si>
  <si>
    <t>ブルキナファソ</t>
  </si>
  <si>
    <t>参考：国家の承認を得る国が少ない、またはない国</t>
    <rPh sb="0" eb="2">
      <t>サンコウ</t>
    </rPh>
    <phoneticPr fontId="11"/>
  </si>
  <si>
    <t>※ 中華民国（台湾/台北）</t>
    <rPh sb="10" eb="12">
      <t>タイペイ</t>
    </rPh>
    <phoneticPr fontId="11"/>
  </si>
  <si>
    <t>事務資料</t>
    <rPh sb="0" eb="2">
      <t>ジム</t>
    </rPh>
    <rPh sb="2" eb="4">
      <t>シリョウ</t>
    </rPh>
    <phoneticPr fontId="11"/>
  </si>
  <si>
    <t>終了合計</t>
    <rPh sb="0" eb="2">
      <t>シュウリョウ</t>
    </rPh>
    <rPh sb="2" eb="4">
      <t>ゴウケイ</t>
    </rPh>
    <phoneticPr fontId="11"/>
  </si>
  <si>
    <t>[TOP]</t>
    <phoneticPr fontId="11"/>
  </si>
  <si>
    <t>[INDEX]</t>
    <phoneticPr fontId="11"/>
  </si>
  <si>
    <t>[テーマ]</t>
    <phoneticPr fontId="11"/>
  </si>
  <si>
    <t>◎：今phase
○：前phase残</t>
    <phoneticPr fontId="11"/>
  </si>
  <si>
    <t>アイスランド共和国</t>
    <phoneticPr fontId="11"/>
  </si>
  <si>
    <t>アイルランド</t>
    <phoneticPr fontId="11"/>
  </si>
  <si>
    <t>アゼルバイジャン共和国</t>
    <phoneticPr fontId="11"/>
  </si>
  <si>
    <t>アフガニスタン・イスラム共和国</t>
    <phoneticPr fontId="11"/>
  </si>
  <si>
    <t>アメリカ合衆国</t>
    <phoneticPr fontId="11"/>
  </si>
  <si>
    <t>アルゼンチン共和国</t>
    <phoneticPr fontId="11"/>
  </si>
  <si>
    <t>アルバニア共和国</t>
    <phoneticPr fontId="11"/>
  </si>
  <si>
    <t>アルメニア共和国</t>
    <phoneticPr fontId="11"/>
  </si>
  <si>
    <t>アンゴラ共和国</t>
    <phoneticPr fontId="11"/>
  </si>
  <si>
    <t>アンドラ公国</t>
    <phoneticPr fontId="11"/>
  </si>
  <si>
    <t>イエメン共和国</t>
    <phoneticPr fontId="11"/>
  </si>
  <si>
    <t>グレートブリテン及び北アイルランド連合王国（イギリス）</t>
    <phoneticPr fontId="11"/>
  </si>
  <si>
    <t>イスラエル国</t>
    <phoneticPr fontId="11"/>
  </si>
  <si>
    <t>イタリア共和国</t>
    <phoneticPr fontId="11"/>
  </si>
  <si>
    <t>イラク共和国</t>
    <phoneticPr fontId="11"/>
  </si>
  <si>
    <t>イラン・イスラム共和国</t>
    <phoneticPr fontId="11"/>
  </si>
  <si>
    <t>インド</t>
    <phoneticPr fontId="11"/>
  </si>
  <si>
    <t>インドネシア共和国</t>
    <phoneticPr fontId="11"/>
  </si>
  <si>
    <t>ウガンダ共和国</t>
    <phoneticPr fontId="11"/>
  </si>
  <si>
    <t>ウズベキスタン共和国</t>
    <phoneticPr fontId="11"/>
  </si>
  <si>
    <t>ウルグアイ東方共和国</t>
    <phoneticPr fontId="11"/>
  </si>
  <si>
    <t>エクアドル共和国</t>
    <phoneticPr fontId="11"/>
  </si>
  <si>
    <t>エジプト・アラブ共和国</t>
    <phoneticPr fontId="11"/>
  </si>
  <si>
    <t>エストニア共和国</t>
    <phoneticPr fontId="11"/>
  </si>
  <si>
    <t>エチオピア連邦民主共和国</t>
    <phoneticPr fontId="11"/>
  </si>
  <si>
    <t>エリトリア国</t>
    <phoneticPr fontId="11"/>
  </si>
  <si>
    <t>エルサルバドル共和国</t>
    <phoneticPr fontId="11"/>
  </si>
  <si>
    <t>オーストラリア連邦</t>
    <phoneticPr fontId="11"/>
  </si>
  <si>
    <t>オーストリア共和国</t>
    <phoneticPr fontId="11"/>
  </si>
  <si>
    <t>オマーン国</t>
    <phoneticPr fontId="11"/>
  </si>
  <si>
    <t>オランダ王国</t>
    <phoneticPr fontId="11"/>
  </si>
  <si>
    <t>ガーナ共和国</t>
    <phoneticPr fontId="11"/>
  </si>
  <si>
    <t>カーボベルデ共和国</t>
    <phoneticPr fontId="11"/>
  </si>
  <si>
    <t>ガイアナ共和国</t>
    <phoneticPr fontId="11"/>
  </si>
  <si>
    <t>カザフスタン共和国</t>
    <phoneticPr fontId="11"/>
  </si>
  <si>
    <t>カタール国</t>
    <phoneticPr fontId="11"/>
  </si>
  <si>
    <t>カナダ</t>
    <phoneticPr fontId="11"/>
  </si>
  <si>
    <t>ガボン共和国</t>
    <phoneticPr fontId="11"/>
  </si>
  <si>
    <t>カメルーン共和国</t>
    <phoneticPr fontId="11"/>
  </si>
  <si>
    <t>ガンビア共和国</t>
    <phoneticPr fontId="11"/>
  </si>
  <si>
    <t>カンボジア王国</t>
    <phoneticPr fontId="11"/>
  </si>
  <si>
    <t>ギニア共和国</t>
    <phoneticPr fontId="11"/>
  </si>
  <si>
    <t>ギニアビサウ共和国</t>
    <phoneticPr fontId="11"/>
  </si>
  <si>
    <t>キプロス共和国</t>
    <phoneticPr fontId="11"/>
  </si>
  <si>
    <t>キューバ共和国</t>
    <phoneticPr fontId="11"/>
  </si>
  <si>
    <t>ギリシャ共和国</t>
    <phoneticPr fontId="11"/>
  </si>
  <si>
    <t>キリバス共和国</t>
    <phoneticPr fontId="11"/>
  </si>
  <si>
    <t>キルギス共和国</t>
    <phoneticPr fontId="11"/>
  </si>
  <si>
    <t>クウェート国</t>
    <phoneticPr fontId="11"/>
  </si>
  <si>
    <t>クロアチア共和国</t>
    <phoneticPr fontId="11"/>
  </si>
  <si>
    <t>ケニア共和国</t>
    <phoneticPr fontId="11"/>
  </si>
  <si>
    <t>コートジボワール共和国</t>
    <phoneticPr fontId="11"/>
  </si>
  <si>
    <t>コスタリカ共和国</t>
    <phoneticPr fontId="11"/>
  </si>
  <si>
    <t>コモロ連合</t>
    <phoneticPr fontId="11"/>
  </si>
  <si>
    <t>コロンビア共和国</t>
    <phoneticPr fontId="11"/>
  </si>
  <si>
    <t>コンゴ共和国</t>
    <phoneticPr fontId="11"/>
  </si>
  <si>
    <t>サウジアラビア王国</t>
    <phoneticPr fontId="11"/>
  </si>
  <si>
    <t>サモア独立国</t>
    <phoneticPr fontId="11"/>
  </si>
  <si>
    <t>サントメ・プリンシペ民主共和国</t>
    <phoneticPr fontId="11"/>
  </si>
  <si>
    <t>ザンビア共和国</t>
    <phoneticPr fontId="11"/>
  </si>
  <si>
    <t>サンマリノ共和国</t>
    <phoneticPr fontId="11"/>
  </si>
  <si>
    <t>シエラレオネ共和国</t>
    <phoneticPr fontId="11"/>
  </si>
  <si>
    <t>ジブチ共和国</t>
    <phoneticPr fontId="11"/>
  </si>
  <si>
    <t>シリア・アラブ共和国</t>
    <phoneticPr fontId="11"/>
  </si>
  <si>
    <t>シンガポール共和国</t>
    <phoneticPr fontId="11"/>
  </si>
  <si>
    <t>ジンバブエ共和国</t>
    <phoneticPr fontId="11"/>
  </si>
  <si>
    <t>スイス連邦</t>
    <phoneticPr fontId="11"/>
  </si>
  <si>
    <t>スウェーデン王国</t>
    <phoneticPr fontId="11"/>
  </si>
  <si>
    <t>スーダン共和国</t>
    <phoneticPr fontId="11"/>
  </si>
  <si>
    <t>スペイン</t>
    <phoneticPr fontId="11"/>
  </si>
  <si>
    <t>スリナム共和国</t>
    <phoneticPr fontId="11"/>
  </si>
  <si>
    <t>スリランカ民主社会主義共和国</t>
    <phoneticPr fontId="11"/>
  </si>
  <si>
    <t>スロバキア共和国</t>
    <phoneticPr fontId="11"/>
  </si>
  <si>
    <t>スロヴェニア共和国</t>
    <phoneticPr fontId="11"/>
  </si>
  <si>
    <t>赤道ギニア共和国</t>
    <phoneticPr fontId="11"/>
  </si>
  <si>
    <t>セーシェル共和国</t>
    <phoneticPr fontId="11"/>
  </si>
  <si>
    <t>セネガル共和国</t>
    <phoneticPr fontId="11"/>
  </si>
  <si>
    <t>セルビア共和国</t>
    <phoneticPr fontId="11"/>
  </si>
  <si>
    <t>セントクリストファー・ネイビス連邦</t>
    <phoneticPr fontId="11"/>
  </si>
  <si>
    <t>セントビンセントおよびグレナディーン諸島</t>
    <phoneticPr fontId="11"/>
  </si>
  <si>
    <t>ソロモン諸島</t>
    <phoneticPr fontId="11"/>
  </si>
  <si>
    <t>タイ王国</t>
    <phoneticPr fontId="11"/>
  </si>
  <si>
    <t>大韓民国（韓国）</t>
    <phoneticPr fontId="11"/>
  </si>
  <si>
    <t>タンザニア連合共和国</t>
    <phoneticPr fontId="11"/>
  </si>
  <si>
    <t>チェコ共和国</t>
    <phoneticPr fontId="11"/>
  </si>
  <si>
    <t>チャド共和国</t>
    <phoneticPr fontId="11"/>
  </si>
  <si>
    <t>中央アフリカ共和国</t>
    <phoneticPr fontId="11"/>
  </si>
  <si>
    <t>中華人民共和国（中国）</t>
    <phoneticPr fontId="11"/>
  </si>
  <si>
    <t>チュニジア共和国</t>
    <phoneticPr fontId="11"/>
  </si>
  <si>
    <t>朝鮮民主主義人民共和国（北朝鮮）</t>
    <phoneticPr fontId="11"/>
  </si>
  <si>
    <t>チリ共和国</t>
    <phoneticPr fontId="11"/>
  </si>
  <si>
    <t>デンマーク王国</t>
    <phoneticPr fontId="11"/>
  </si>
  <si>
    <t>ドイツ連邦共和国</t>
    <phoneticPr fontId="11"/>
  </si>
  <si>
    <t>トーゴ共和国</t>
    <phoneticPr fontId="11"/>
  </si>
  <si>
    <t>ドミニカ国（ドミニカ連邦）</t>
    <phoneticPr fontId="11"/>
  </si>
  <si>
    <t>トリニダード・トバゴ共和国</t>
    <phoneticPr fontId="11"/>
  </si>
  <si>
    <t>トルコ共和国</t>
    <phoneticPr fontId="11"/>
  </si>
  <si>
    <t>トンガ王国</t>
    <phoneticPr fontId="11"/>
  </si>
  <si>
    <t>ナイジェリア連邦共和国</t>
    <phoneticPr fontId="11"/>
  </si>
  <si>
    <t>ナウル共和国</t>
    <phoneticPr fontId="11"/>
  </si>
  <si>
    <t>ナミビア共和国</t>
    <phoneticPr fontId="11"/>
  </si>
  <si>
    <t>ニカラグア共和国</t>
    <phoneticPr fontId="11"/>
  </si>
  <si>
    <t>ニジェール共和国</t>
    <phoneticPr fontId="11"/>
  </si>
  <si>
    <t>ネパール連邦民主共和国</t>
    <phoneticPr fontId="11"/>
  </si>
  <si>
    <t>ノルウェー王国</t>
    <phoneticPr fontId="11"/>
  </si>
  <si>
    <t>ハイチ共和国</t>
    <phoneticPr fontId="11"/>
  </si>
  <si>
    <t>パキスタン・イスラム共和国</t>
    <phoneticPr fontId="11"/>
  </si>
  <si>
    <t>バチカン市国</t>
    <phoneticPr fontId="11"/>
  </si>
  <si>
    <t>パプアニューギニア独立国</t>
    <phoneticPr fontId="11"/>
  </si>
  <si>
    <t>パラオ共和国</t>
    <phoneticPr fontId="11"/>
  </si>
  <si>
    <t>パラグアイ共和国</t>
    <phoneticPr fontId="11"/>
  </si>
  <si>
    <t>ハンガリー共和国</t>
    <phoneticPr fontId="11"/>
  </si>
  <si>
    <t>バングラデシュ人民共和国</t>
    <phoneticPr fontId="11"/>
  </si>
  <si>
    <t>フィジー共和国</t>
    <phoneticPr fontId="11"/>
  </si>
  <si>
    <t>フィリピン共和国</t>
    <phoneticPr fontId="11"/>
  </si>
  <si>
    <t>フィンランド共和国</t>
    <phoneticPr fontId="11"/>
  </si>
  <si>
    <t>ブータン王国</t>
    <phoneticPr fontId="11"/>
  </si>
  <si>
    <t>ブラジル連邦共和国</t>
    <phoneticPr fontId="11"/>
  </si>
  <si>
    <t>フランス共和国</t>
    <phoneticPr fontId="11"/>
  </si>
  <si>
    <t>ブルガリア共和国</t>
    <phoneticPr fontId="11"/>
  </si>
  <si>
    <t>ベトナム社会主義共和国</t>
    <phoneticPr fontId="11"/>
  </si>
  <si>
    <t>ベネズエラ・ボリバル共和国</t>
    <phoneticPr fontId="11"/>
  </si>
  <si>
    <t>ベラルーシ共和国</t>
    <phoneticPr fontId="11"/>
  </si>
  <si>
    <t>ペルー共和国</t>
    <phoneticPr fontId="11"/>
  </si>
  <si>
    <t>ベルギー王国</t>
    <phoneticPr fontId="11"/>
  </si>
  <si>
    <t>ポーランド共和国</t>
    <phoneticPr fontId="11"/>
  </si>
  <si>
    <t>ボリビア多民族国</t>
    <phoneticPr fontId="11"/>
  </si>
  <si>
    <t>ポルトガル共和国</t>
    <phoneticPr fontId="11"/>
  </si>
  <si>
    <t>マダガスカル共和国</t>
    <phoneticPr fontId="11"/>
  </si>
  <si>
    <t>マリ共和国</t>
    <phoneticPr fontId="11"/>
  </si>
  <si>
    <t>マルタ共和国</t>
    <phoneticPr fontId="11"/>
  </si>
  <si>
    <t>マレーシア</t>
    <phoneticPr fontId="11"/>
  </si>
  <si>
    <t>ミクロネシア連邦</t>
    <phoneticPr fontId="11"/>
  </si>
  <si>
    <t>南アフリカ共和国</t>
    <phoneticPr fontId="11"/>
  </si>
  <si>
    <t>ミャンマー連邦共和国</t>
    <phoneticPr fontId="11"/>
  </si>
  <si>
    <t>メキシコ合衆国</t>
    <phoneticPr fontId="11"/>
  </si>
  <si>
    <t>モザンビーク共和国</t>
    <phoneticPr fontId="11"/>
  </si>
  <si>
    <t>モナコ公国</t>
    <phoneticPr fontId="11"/>
  </si>
  <si>
    <t>モルディブ共和国</t>
    <phoneticPr fontId="11"/>
  </si>
  <si>
    <t>モルドバ共和国</t>
    <phoneticPr fontId="11"/>
  </si>
  <si>
    <t>モロッコ王国</t>
    <phoneticPr fontId="11"/>
  </si>
  <si>
    <t>モンゴル国</t>
    <phoneticPr fontId="11"/>
  </si>
  <si>
    <t>ヨルダン・ハシミテ王国</t>
    <phoneticPr fontId="11"/>
  </si>
  <si>
    <t>ラオス人民民主共和国</t>
    <phoneticPr fontId="11"/>
  </si>
  <si>
    <t>リビア国</t>
    <phoneticPr fontId="11"/>
  </si>
  <si>
    <t>リベリア共和国</t>
    <phoneticPr fontId="11"/>
  </si>
  <si>
    <t>ルワンダ共和国</t>
    <phoneticPr fontId="11"/>
  </si>
  <si>
    <t>レソト王国</t>
    <phoneticPr fontId="11"/>
  </si>
  <si>
    <t>レバノン共和国</t>
    <phoneticPr fontId="11"/>
  </si>
  <si>
    <t>ロシア連邦</t>
    <phoneticPr fontId="11"/>
  </si>
  <si>
    <t>※ アブハジア共和国</t>
    <phoneticPr fontId="11"/>
  </si>
  <si>
    <t>※ 沿ドニエストル共和国</t>
    <phoneticPr fontId="11"/>
  </si>
  <si>
    <t>※ 北キプロス・トルコ共和国</t>
    <phoneticPr fontId="11"/>
  </si>
  <si>
    <t>※ クック諸島</t>
    <phoneticPr fontId="11"/>
  </si>
  <si>
    <t>※ コソボ共和国</t>
    <phoneticPr fontId="11"/>
  </si>
  <si>
    <t>※ サハラ・アラブ民主共和国（西サハラ）</t>
    <phoneticPr fontId="11"/>
  </si>
  <si>
    <t>※ ソマリランド共和国</t>
    <phoneticPr fontId="11"/>
  </si>
  <si>
    <t>※ ナゴルノ・カラバフ共和国</t>
    <phoneticPr fontId="11"/>
  </si>
  <si>
    <t>※ パレスチナ国</t>
    <phoneticPr fontId="11"/>
  </si>
  <si>
    <t>※ 南オセチア共和国</t>
    <phoneticPr fontId="11"/>
  </si>
  <si>
    <t>phase8</t>
    <phoneticPr fontId="11"/>
  </si>
  <si>
    <t>phase7</t>
    <phoneticPr fontId="11"/>
  </si>
  <si>
    <t>phase6</t>
    <phoneticPr fontId="11"/>
  </si>
  <si>
    <t>phase5</t>
    <phoneticPr fontId="11"/>
  </si>
  <si>
    <t>phase4</t>
    <phoneticPr fontId="11"/>
  </si>
  <si>
    <t>phase3</t>
    <phoneticPr fontId="11"/>
  </si>
  <si>
    <t>phase2</t>
    <phoneticPr fontId="11"/>
  </si>
  <si>
    <t>phase1</t>
    <phoneticPr fontId="11"/>
  </si>
  <si>
    <t>WGT Phase 9 theme</t>
    <phoneticPr fontId="1"/>
  </si>
  <si>
    <t>こちらは逐次更新します。</t>
    <rPh sb="4" eb="6">
      <t>チクジ</t>
    </rPh>
    <rPh sb="6" eb="8">
      <t>コウシン</t>
    </rPh>
    <phoneticPr fontId="1"/>
  </si>
  <si>
    <t>キューバ</t>
    <phoneticPr fontId="1"/>
  </si>
  <si>
    <t>ウクライナ</t>
    <phoneticPr fontId="1"/>
  </si>
  <si>
    <t>phase9</t>
    <phoneticPr fontId="11"/>
  </si>
  <si>
    <t>phase9</t>
    <phoneticPr fontId="1"/>
  </si>
  <si>
    <t>https://www.facebook.com/pages/Caf%C3%A9-Daisy/373820692694711#!/pages/Caf%C3%A9-Daisy/373820692694711?id=373820692694711&amp;sk=info</t>
    <phoneticPr fontId="1"/>
  </si>
  <si>
    <t>http://www.dobro.co.jp/restoran/</t>
    <phoneticPr fontId="1"/>
  </si>
  <si>
    <t>http://elcaminito.jp/</t>
    <phoneticPr fontId="1"/>
  </si>
  <si>
    <t>http://daikanyama.alohatable.com/</t>
    <phoneticPr fontId="1"/>
  </si>
  <si>
    <t>http://www.persia-aladdin.com/</t>
    <phoneticPr fontId="1"/>
  </si>
  <si>
    <t>○</t>
    <phoneticPr fontId="1"/>
  </si>
  <si>
    <t>○</t>
    <phoneticPr fontId="1"/>
  </si>
  <si>
    <t>○</t>
    <phoneticPr fontId="1"/>
  </si>
  <si>
    <t>トンガ</t>
    <phoneticPr fontId="1"/>
  </si>
  <si>
    <t>http://ameblo.jp/saipe/</t>
    <phoneticPr fontId="1"/>
  </si>
  <si>
    <t>石川県金沢市芳斉1-4-35
076-263-1388/090-3887-8329
水木休(宴会orコースなら応相談)
L:1130-1500(LO1400)
D:1830-2300(LO2200)</t>
    <rPh sb="0" eb="3">
      <t>イシカワケン</t>
    </rPh>
    <rPh sb="44" eb="45">
      <t>キュウ</t>
    </rPh>
    <phoneticPr fontId="1"/>
  </si>
  <si>
    <t>藤田兄</t>
    <rPh sb="0" eb="2">
      <t>フジタ</t>
    </rPh>
    <rPh sb="2" eb="3">
      <t>アニ</t>
    </rPh>
    <phoneticPr fontId="1"/>
  </si>
  <si>
    <t>○</t>
    <phoneticPr fontId="1"/>
  </si>
  <si>
    <t>この時期国際情勢を騒がしているウクライナを食べる！ 実はこの国に端を発するボルシチや、直輸入されたサーロなど、食した料理に付加価値が加わり、ロシア料理との被りも整理しながら会食。
ロシア人店員さんのエスコートも好印象だった。</t>
    <rPh sb="2" eb="4">
      <t>ジキ</t>
    </rPh>
    <rPh sb="4" eb="6">
      <t>コクサイ</t>
    </rPh>
    <rPh sb="6" eb="8">
      <t>ジョウセイ</t>
    </rPh>
    <rPh sb="9" eb="10">
      <t>サワ</t>
    </rPh>
    <rPh sb="21" eb="22">
      <t>タ</t>
    </rPh>
    <rPh sb="26" eb="27">
      <t>ジツ</t>
    </rPh>
    <rPh sb="30" eb="31">
      <t>クニ</t>
    </rPh>
    <rPh sb="32" eb="33">
      <t>タン</t>
    </rPh>
    <rPh sb="34" eb="35">
      <t>ハッ</t>
    </rPh>
    <rPh sb="43" eb="44">
      <t>チョク</t>
    </rPh>
    <rPh sb="44" eb="46">
      <t>ユニュウ</t>
    </rPh>
    <rPh sb="55" eb="56">
      <t>ショク</t>
    </rPh>
    <rPh sb="58" eb="60">
      <t>リョウリ</t>
    </rPh>
    <rPh sb="61" eb="63">
      <t>フカ</t>
    </rPh>
    <rPh sb="63" eb="65">
      <t>カチ</t>
    </rPh>
    <rPh sb="66" eb="67">
      <t>クワ</t>
    </rPh>
    <rPh sb="73" eb="75">
      <t>リョウリ</t>
    </rPh>
    <rPh sb="77" eb="78">
      <t>カブ</t>
    </rPh>
    <rPh sb="80" eb="82">
      <t>セイリ</t>
    </rPh>
    <rPh sb="86" eb="88">
      <t>カイショク</t>
    </rPh>
    <rPh sb="93" eb="94">
      <t>ジン</t>
    </rPh>
    <rPh sb="94" eb="96">
      <t>テンイン</t>
    </rPh>
    <rPh sb="105" eb="108">
      <t>コウインショウ</t>
    </rPh>
    <phoneticPr fontId="1"/>
  </si>
  <si>
    <t>ハイチ</t>
    <phoneticPr fontId="1"/>
  </si>
  <si>
    <t>ガーナ</t>
    <phoneticPr fontId="1"/>
  </si>
  <si>
    <t>http://www.cafehaiti.co.jp/</t>
    <phoneticPr fontId="1"/>
  </si>
  <si>
    <t>○</t>
    <phoneticPr fontId="1"/>
  </si>
  <si>
    <t>凡例</t>
    <rPh sb="0" eb="2">
      <t>ハンレイ</t>
    </rPh>
    <phoneticPr fontId="1"/>
  </si>
  <si>
    <t>◎</t>
    <phoneticPr fontId="10"/>
  </si>
  <si>
    <t>セルビア</t>
    <phoneticPr fontId="1"/>
  </si>
  <si>
    <t>トーゴ</t>
    <phoneticPr fontId="1"/>
  </si>
  <si>
    <t>https://www.facebook.com/pages/African-Palace%E3%82%A2%E3%83%95%E3%83%AA%E3%82%AB%E3%83%B3%E3%83%91%E3%83%AC%E3%82%B9/1933117703494647#!/pages/African-Palace%E3%82%A2%E3%83%95%E3%83%AA%E3%82%AB%E3%83%B3%E3%83%91%E3%83%AC%E3%82%B9/1933117703494647?sk=info</t>
    <phoneticPr fontId="1"/>
  </si>
  <si>
    <t>○</t>
    <phoneticPr fontId="1"/>
  </si>
  <si>
    <t>藤田姉</t>
    <rPh sb="0" eb="2">
      <t>フジタ</t>
    </rPh>
    <rPh sb="2" eb="3">
      <t>アネ</t>
    </rPh>
    <phoneticPr fontId="1"/>
  </si>
  <si>
    <t>△</t>
    <phoneticPr fontId="1"/>
  </si>
  <si>
    <t>○</t>
    <phoneticPr fontId="1"/>
  </si>
  <si>
    <t>○</t>
    <phoneticPr fontId="1"/>
  </si>
  <si>
    <t>キルギス</t>
    <phoneticPr fontId="1"/>
  </si>
  <si>
    <t>埼玉県川口市芝新町2-19
高井ビル101
048-487-9519 月休
1700-2100</t>
    <rPh sb="35" eb="36">
      <t>ゲツ</t>
    </rPh>
    <rPh sb="36" eb="37">
      <t>キュウ</t>
    </rPh>
    <phoneticPr fontId="1"/>
  </si>
  <si>
    <t>マリ</t>
    <phoneticPr fontId="1"/>
  </si>
  <si>
    <t>コートジボワール</t>
    <phoneticPr fontId="1"/>
  </si>
  <si>
    <t>◎</t>
    <phoneticPr fontId="10"/>
  </si>
  <si>
    <t>○</t>
    <phoneticPr fontId="1"/>
  </si>
  <si>
    <t>東京都港区東麻布1-12-11
03-3582-9380　日祝休
D:1800-LO2200</t>
    <phoneticPr fontId="1"/>
  </si>
  <si>
    <t>http://www.seventhson.hk/</t>
    <phoneticPr fontId="1"/>
  </si>
  <si>
    <t>http://swissinn-tokyo.com/</t>
    <phoneticPr fontId="1"/>
  </si>
  <si>
    <r>
      <t xml:space="preserve">PAPAGENO GARTEN
[パパゲーノ・ガルテン]
</t>
    </r>
    <r>
      <rPr>
        <sz val="11"/>
        <color indexed="10"/>
        <rFont val="ＭＳ Ｐゴシック"/>
        <family val="3"/>
        <charset val="128"/>
      </rPr>
      <t>URL消失（2008/09/16）
情報変更（2011/01/01確認）
⇒不明であるが閉店可能性有り
閉店(不明)</t>
    </r>
    <rPh sb="62" eb="64">
      <t>カクニン</t>
    </rPh>
    <rPh sb="67" eb="69">
      <t>フメイ</t>
    </rPh>
    <rPh sb="73" eb="75">
      <t>ヘイテン</t>
    </rPh>
    <rPh sb="75" eb="78">
      <t>カノウセイ</t>
    </rPh>
    <rPh sb="78" eb="79">
      <t>ア</t>
    </rPh>
    <rPh sb="81" eb="83">
      <t>ヘイテン</t>
    </rPh>
    <rPh sb="84" eb="86">
      <t>フメイ</t>
    </rPh>
    <phoneticPr fontId="1"/>
  </si>
  <si>
    <t>練馬区栄町31-10
ハラサワビル3F
03-5912-4300　月休
L:1130-1500
D:1700-2200</t>
    <phoneticPr fontId="1"/>
  </si>
  <si>
    <t>東京都港区赤坂2-15-18
西山興業赤坂ビル1F
03-6277-7771 日休
L:1130-1400　      月-土
D:1800-2300(LO2200)月-土
D:1700-2300(LO2200)祝</t>
    <rPh sb="39" eb="40">
      <t>ニチ</t>
    </rPh>
    <rPh sb="40" eb="41">
      <t>ヤス</t>
    </rPh>
    <rPh sb="60" eb="61">
      <t>ゲツ</t>
    </rPh>
    <rPh sb="62" eb="63">
      <t>ド</t>
    </rPh>
    <rPh sb="83" eb="84">
      <t>ゲツ</t>
    </rPh>
    <rPh sb="85" eb="86">
      <t>ド</t>
    </rPh>
    <rPh sb="106" eb="107">
      <t>シュク</t>
    </rPh>
    <phoneticPr fontId="1"/>
  </si>
  <si>
    <t xml:space="preserve">東京都渋谷区恵比寿1-26-13 1F
03-5793-5027　月休
L:1130-LO1445(火-金)
L:1200-LO1515(土日祝)
D:1800-LO2215(火-土)
D:1800-LO2045(祝)
</t>
    <rPh sb="33" eb="34">
      <t>ツキ</t>
    </rPh>
    <rPh sb="50" eb="51">
      <t>ヒ</t>
    </rPh>
    <rPh sb="52" eb="53">
      <t>キン</t>
    </rPh>
    <rPh sb="69" eb="71">
      <t>ドニチ</t>
    </rPh>
    <rPh sb="71" eb="72">
      <t>シュク</t>
    </rPh>
    <rPh sb="90" eb="91">
      <t>ド</t>
    </rPh>
    <rPh sb="107" eb="108">
      <t>シュク</t>
    </rPh>
    <phoneticPr fontId="1"/>
  </si>
  <si>
    <t xml:space="preserve">東京都新宿区舟町11山下ビル2Ｆ
080-3175-3188 日祝休
2000-2600
※営業時間については諸情報有
</t>
    <rPh sb="31" eb="32">
      <t>ヒ</t>
    </rPh>
    <rPh sb="32" eb="33">
      <t>シュク</t>
    </rPh>
    <rPh sb="33" eb="34">
      <t>キュウ</t>
    </rPh>
    <rPh sb="46" eb="48">
      <t>エイギョウ</t>
    </rPh>
    <rPh sb="48" eb="50">
      <t>ジカン</t>
    </rPh>
    <rPh sb="55" eb="56">
      <t>ショ</t>
    </rPh>
    <rPh sb="56" eb="58">
      <t>ジョウホウ</t>
    </rPh>
    <rPh sb="58" eb="59">
      <t>ア</t>
    </rPh>
    <phoneticPr fontId="1"/>
  </si>
  <si>
    <r>
      <t xml:space="preserve">Restaurant Polska[ポルスカ]
</t>
    </r>
    <r>
      <rPr>
        <strike/>
        <sz val="11"/>
        <rFont val="ＭＳ Ｐゴシック"/>
        <family val="3"/>
        <charset val="128"/>
      </rPr>
      <t xml:space="preserve">Chopin Night[ショパンナイト]
</t>
    </r>
    <r>
      <rPr>
        <sz val="11"/>
        <color indexed="10"/>
        <rFont val="ＭＳ Ｐゴシック"/>
        <family val="3"/>
        <charset val="128"/>
      </rPr>
      <t>移転＆店名変更(2012/10/13)
新店舗も閉店(2013/</t>
    </r>
    <r>
      <rPr>
        <sz val="11"/>
        <color indexed="10"/>
        <rFont val="ＭＳ Ｐゴシック"/>
        <family val="3"/>
        <charset val="128"/>
      </rPr>
      <t>12/28</t>
    </r>
    <r>
      <rPr>
        <sz val="11"/>
        <color indexed="10"/>
        <rFont val="ＭＳ Ｐゴシック"/>
        <family val="3"/>
        <charset val="128"/>
      </rPr>
      <t>)</t>
    </r>
    <rPh sb="46" eb="48">
      <t>イテン</t>
    </rPh>
    <rPh sb="49" eb="51">
      <t>テンメイ</t>
    </rPh>
    <rPh sb="51" eb="53">
      <t>ヘンコウ</t>
    </rPh>
    <rPh sb="66" eb="69">
      <t>シンテンポ</t>
    </rPh>
    <rPh sb="70" eb="72">
      <t>ヘイテン</t>
    </rPh>
    <phoneticPr fontId="1"/>
  </si>
  <si>
    <r>
      <t xml:space="preserve">café ano［カフェ　アノ］
</t>
    </r>
    <r>
      <rPr>
        <sz val="11"/>
        <color indexed="10"/>
        <rFont val="ＭＳ Ｐゴシック"/>
        <family val="3"/>
        <charset val="128"/>
      </rPr>
      <t>店舗移転(2009/09/10)
閉店1(</t>
    </r>
    <r>
      <rPr>
        <sz val="11"/>
        <color indexed="10"/>
        <rFont val="ＭＳ Ｐゴシック"/>
        <family val="3"/>
        <charset val="128"/>
      </rPr>
      <t>2011/06/30</t>
    </r>
    <r>
      <rPr>
        <sz val="11"/>
        <color indexed="10"/>
        <rFont val="ＭＳ Ｐゴシック"/>
        <family val="3"/>
        <charset val="128"/>
      </rPr>
      <t>)</t>
    </r>
    <rPh sb="17" eb="19">
      <t>テンポ</t>
    </rPh>
    <rPh sb="19" eb="21">
      <t>イテン</t>
    </rPh>
    <rPh sb="34" eb="36">
      <t>ヘイテン</t>
    </rPh>
    <phoneticPr fontId="1"/>
  </si>
  <si>
    <r>
      <t xml:space="preserve">L'ECAILLER[レカイエ]
</t>
    </r>
    <r>
      <rPr>
        <sz val="11"/>
        <color indexed="10"/>
        <rFont val="ＭＳ Ｐゴシック"/>
        <family val="3"/>
        <charset val="128"/>
      </rPr>
      <t>URL変更（2008/09/16）
閉店(2008/12/25)</t>
    </r>
    <rPh sb="35" eb="37">
      <t>ヘイテン</t>
    </rPh>
    <phoneticPr fontId="1"/>
  </si>
  <si>
    <r>
      <t xml:space="preserve">SHILINGOL[シリンゴル]
</t>
    </r>
    <r>
      <rPr>
        <sz val="11"/>
        <color indexed="10"/>
        <rFont val="ＭＳ Ｐゴシック"/>
        <family val="3"/>
        <charset val="128"/>
      </rPr>
      <t xml:space="preserve">URL追加(2011/01/01確認)
</t>
    </r>
    <r>
      <rPr>
        <sz val="11"/>
        <color indexed="10"/>
        <rFont val="ＭＳ Ｐゴシック"/>
        <family val="3"/>
        <charset val="128"/>
      </rPr>
      <t>URL</t>
    </r>
    <r>
      <rPr>
        <sz val="11"/>
        <color indexed="10"/>
        <rFont val="ＭＳ Ｐゴシック"/>
        <family val="3"/>
        <charset val="128"/>
      </rPr>
      <t>変更</t>
    </r>
    <r>
      <rPr>
        <sz val="11"/>
        <color indexed="10"/>
        <rFont val="ＭＳ Ｐゴシック"/>
        <family val="3"/>
        <charset val="128"/>
      </rPr>
      <t>(2012/02/01</t>
    </r>
    <r>
      <rPr>
        <sz val="11"/>
        <color indexed="10"/>
        <rFont val="ＭＳ Ｐゴシック"/>
        <family val="3"/>
        <charset val="128"/>
      </rPr>
      <t>確認</t>
    </r>
    <r>
      <rPr>
        <sz val="11"/>
        <color indexed="10"/>
        <rFont val="ＭＳ Ｐゴシック"/>
        <family val="3"/>
        <charset val="128"/>
      </rPr>
      <t xml:space="preserve">)
</t>
    </r>
    <rPh sb="33" eb="35">
      <t>カクニン</t>
    </rPh>
    <rPh sb="40" eb="42">
      <t>ヘンコウ</t>
    </rPh>
    <phoneticPr fontId="1"/>
  </si>
  <si>
    <r>
      <t xml:space="preserve">KAINAN[カイナン]
</t>
    </r>
    <r>
      <rPr>
        <sz val="11"/>
        <color indexed="10"/>
        <rFont val="ＭＳ Ｐゴシック"/>
        <family val="3"/>
        <charset val="128"/>
      </rPr>
      <t>URL変更
閉店(2009/12/30)</t>
    </r>
    <phoneticPr fontId="1"/>
  </si>
  <si>
    <r>
      <t xml:space="preserve">迦南茶房[カナンサボウ]
</t>
    </r>
    <r>
      <rPr>
        <sz val="11"/>
        <color indexed="10"/>
        <rFont val="ＭＳ Ｐゴシック"/>
        <family val="3"/>
        <charset val="128"/>
      </rPr>
      <t>喫茶部門閉店(2006/9/30)</t>
    </r>
    <r>
      <rPr>
        <sz val="11"/>
        <rFont val="ＭＳ Ｐゴシック"/>
        <family val="3"/>
        <charset val="128"/>
        <scheme val="minor"/>
      </rPr>
      <t xml:space="preserve">
善恵姉宅
（右欄個人宅住所は記載略）</t>
    </r>
    <rPh sb="31" eb="33">
      <t>ヨシエ</t>
    </rPh>
    <rPh sb="33" eb="34">
      <t>アネ</t>
    </rPh>
    <rPh sb="34" eb="35">
      <t>タク</t>
    </rPh>
    <rPh sb="37" eb="38">
      <t>ミギ</t>
    </rPh>
    <rPh sb="38" eb="39">
      <t>ラン</t>
    </rPh>
    <rPh sb="39" eb="41">
      <t>コジン</t>
    </rPh>
    <rPh sb="41" eb="42">
      <t>タク</t>
    </rPh>
    <rPh sb="42" eb="44">
      <t>ジュウショ</t>
    </rPh>
    <rPh sb="45" eb="47">
      <t>キサイ</t>
    </rPh>
    <rPh sb="47" eb="48">
      <t>リャク</t>
    </rPh>
    <phoneticPr fontId="1"/>
  </si>
  <si>
    <r>
      <t xml:space="preserve">焼肉・冷麺専門店 KORYO[コリョ]赤坂店
</t>
    </r>
    <r>
      <rPr>
        <sz val="11"/>
        <color indexed="10"/>
        <rFont val="ＭＳ Ｐゴシック"/>
        <family val="3"/>
        <charset val="128"/>
      </rPr>
      <t>閉店(2011/01/01確認)
韓流冷麺サンムーン(銀座)にシフト
サンムーンも閉店(</t>
    </r>
    <r>
      <rPr>
        <sz val="11"/>
        <color indexed="10"/>
        <rFont val="ＭＳ Ｐゴシック"/>
        <family val="3"/>
        <charset val="128"/>
      </rPr>
      <t>2013/07/31</t>
    </r>
    <r>
      <rPr>
        <sz val="11"/>
        <color indexed="10"/>
        <rFont val="ＭＳ Ｐゴシック"/>
        <family val="3"/>
        <charset val="128"/>
      </rPr>
      <t>)</t>
    </r>
    <rPh sb="19" eb="21">
      <t>アカサカ</t>
    </rPh>
    <rPh sb="21" eb="22">
      <t>テン</t>
    </rPh>
    <rPh sb="36" eb="38">
      <t>カクニン</t>
    </rPh>
    <rPh sb="40" eb="41">
      <t>カン</t>
    </rPh>
    <rPh sb="41" eb="42">
      <t>リュウ</t>
    </rPh>
    <rPh sb="42" eb="44">
      <t>レイメン</t>
    </rPh>
    <rPh sb="50" eb="52">
      <t>ギンザ</t>
    </rPh>
    <rPh sb="64" eb="66">
      <t>ヘイテン</t>
    </rPh>
    <phoneticPr fontId="1"/>
  </si>
  <si>
    <r>
      <t xml:space="preserve">Hafa Adai Café[ハファダイカフェ]
</t>
    </r>
    <r>
      <rPr>
        <sz val="11"/>
        <color indexed="10"/>
        <rFont val="ＭＳ Ｐゴシック"/>
        <family val="3"/>
        <charset val="128"/>
      </rPr>
      <t>URL変更(2008/09/16)
閉店</t>
    </r>
    <rPh sb="43" eb="45">
      <t>ヘイテン</t>
    </rPh>
    <phoneticPr fontId="1"/>
  </si>
  <si>
    <r>
      <t xml:space="preserve">ＫＩＰＰＩＳ［キッピス］
</t>
    </r>
    <r>
      <rPr>
        <sz val="11"/>
        <color indexed="10"/>
        <rFont val="ＭＳ Ｐゴシック"/>
        <family val="3"/>
        <charset val="128"/>
      </rPr>
      <t>URL変更(2011/01/01確認)
店主修行の旅にて閉店(2011</t>
    </r>
    <r>
      <rPr>
        <sz val="11"/>
        <color indexed="10"/>
        <rFont val="ＭＳ Ｐゴシック"/>
        <family val="3"/>
        <charset val="128"/>
      </rPr>
      <t>/??/??</t>
    </r>
    <r>
      <rPr>
        <sz val="11"/>
        <color indexed="10"/>
        <rFont val="ＭＳ Ｐゴシック"/>
        <family val="3"/>
        <charset val="128"/>
      </rPr>
      <t>)
※再開未定</t>
    </r>
    <rPh sb="29" eb="31">
      <t>カクニン</t>
    </rPh>
    <rPh sb="33" eb="35">
      <t>テンシュ</t>
    </rPh>
    <rPh sb="35" eb="37">
      <t>シュギョウ</t>
    </rPh>
    <rPh sb="38" eb="39">
      <t>タビ</t>
    </rPh>
    <rPh sb="41" eb="43">
      <t>ヘイテン</t>
    </rPh>
    <rPh sb="57" eb="59">
      <t>サイカイ</t>
    </rPh>
    <rPh sb="59" eb="61">
      <t>ミテイ</t>
    </rPh>
    <phoneticPr fontId="1"/>
  </si>
  <si>
    <r>
      <t xml:space="preserve">Café Daisy［カフェ・デイジー］
</t>
    </r>
    <r>
      <rPr>
        <sz val="11"/>
        <color indexed="10"/>
        <rFont val="ＭＳ Ｐゴシック"/>
        <family val="3"/>
        <charset val="128"/>
      </rPr>
      <t>閉店(2012/11/30) 
⇒移転検討中も未定
⇒ケータリング用URL追加(2014</t>
    </r>
    <r>
      <rPr>
        <sz val="11"/>
        <color indexed="10"/>
        <rFont val="ＭＳ Ｐゴシック"/>
        <family val="3"/>
        <charset val="128"/>
      </rPr>
      <t>/04/06</t>
    </r>
    <r>
      <rPr>
        <sz val="11"/>
        <color indexed="10"/>
        <rFont val="ＭＳ Ｐゴシック"/>
        <family val="3"/>
        <charset val="128"/>
      </rPr>
      <t>)</t>
    </r>
    <rPh sb="38" eb="40">
      <t>イテン</t>
    </rPh>
    <rPh sb="40" eb="43">
      <t>ケントウチュウ</t>
    </rPh>
    <rPh sb="44" eb="46">
      <t>ミテイ</t>
    </rPh>
    <rPh sb="54" eb="55">
      <t>ヨウ</t>
    </rPh>
    <rPh sb="58" eb="60">
      <t>ツイカ</t>
    </rPh>
    <phoneticPr fontId="1"/>
  </si>
  <si>
    <r>
      <t xml:space="preserve">Champ de Soleil［シャン・ド・ソレイユ］
</t>
    </r>
    <r>
      <rPr>
        <sz val="11"/>
        <color indexed="10"/>
        <rFont val="ＭＳ Ｐゴシック"/>
        <family val="3"/>
        <charset val="128"/>
      </rPr>
      <t>URL変更(2011/01/01確認)
情報変更</t>
    </r>
    <r>
      <rPr>
        <sz val="11"/>
        <color indexed="10"/>
        <rFont val="ＭＳ Ｐゴシック"/>
        <family val="3"/>
        <charset val="128"/>
      </rPr>
      <t>(2012/02/01確認)
URL変更(2012/12/31確認)</t>
    </r>
    <rPh sb="44" eb="46">
      <t>カクニン</t>
    </rPh>
    <rPh sb="48" eb="50">
      <t>ジョウホウ</t>
    </rPh>
    <rPh sb="50" eb="52">
      <t>ヘンコウ</t>
    </rPh>
    <rPh sb="63" eb="65">
      <t>カクニン</t>
    </rPh>
    <phoneticPr fontId="1"/>
  </si>
  <si>
    <r>
      <t xml:space="preserve">Guan［グアン］
</t>
    </r>
    <r>
      <rPr>
        <sz val="11"/>
        <color indexed="10"/>
        <rFont val="ＭＳ Ｐゴシック"/>
        <family val="3"/>
        <charset val="128"/>
      </rPr>
      <t>URL消失
閉店？(2014/04/06確認)</t>
    </r>
    <rPh sb="16" eb="18">
      <t>ヘイテン</t>
    </rPh>
    <rPh sb="30" eb="32">
      <t>カクニン</t>
    </rPh>
    <phoneticPr fontId="1"/>
  </si>
  <si>
    <r>
      <t xml:space="preserve">KIWI HOUSE［キウィ・ハウス］
</t>
    </r>
    <r>
      <rPr>
        <sz val="11"/>
        <color indexed="10"/>
        <rFont val="ＭＳ Ｐゴシック"/>
        <family val="3"/>
        <charset val="128"/>
      </rPr>
      <t xml:space="preserve">情報変更(2012/12/31確認)
</t>
    </r>
    <phoneticPr fontId="1"/>
  </si>
  <si>
    <r>
      <t xml:space="preserve">BAMYAN［バーミヤン］
</t>
    </r>
    <r>
      <rPr>
        <sz val="11"/>
        <color indexed="10"/>
        <rFont val="ＭＳ Ｐゴシック"/>
        <family val="3"/>
        <charset val="128"/>
      </rPr>
      <t>店舗移転（2010/07/25）
URL消滅（</t>
    </r>
    <r>
      <rPr>
        <sz val="11"/>
        <color indexed="10"/>
        <rFont val="ＭＳ Ｐゴシック"/>
        <family val="3"/>
        <charset val="128"/>
      </rPr>
      <t>2012/12/31確認</t>
    </r>
    <r>
      <rPr>
        <sz val="11"/>
        <color indexed="10"/>
        <rFont val="ＭＳ Ｐゴシック"/>
        <family val="3"/>
        <charset val="128"/>
      </rPr>
      <t>）閉店模様</t>
    </r>
    <rPh sb="14" eb="16">
      <t>テンポ</t>
    </rPh>
    <rPh sb="16" eb="18">
      <t>イテン</t>
    </rPh>
    <rPh sb="34" eb="36">
      <t>ショウメツ</t>
    </rPh>
    <rPh sb="47" eb="49">
      <t>カクニン</t>
    </rPh>
    <rPh sb="50" eb="52">
      <t>ヘイテン</t>
    </rPh>
    <rPh sb="52" eb="54">
      <t>モヨウ</t>
    </rPh>
    <phoneticPr fontId="1"/>
  </si>
  <si>
    <r>
      <t xml:space="preserve">GANDHARA［ガンダーラ］
</t>
    </r>
    <r>
      <rPr>
        <sz val="11"/>
        <color indexed="10"/>
        <rFont val="ＭＳ Ｐゴシック"/>
        <family val="3"/>
        <charset val="128"/>
      </rPr>
      <t>閉店（2009/08/31）
→30年の歴史に幕</t>
    </r>
    <rPh sb="16" eb="18">
      <t>ヘイテン</t>
    </rPh>
    <rPh sb="34" eb="35">
      <t>ネン</t>
    </rPh>
    <rPh sb="36" eb="38">
      <t>レキシ</t>
    </rPh>
    <rPh sb="39" eb="40">
      <t>マク</t>
    </rPh>
    <phoneticPr fontId="1"/>
  </si>
  <si>
    <r>
      <t xml:space="preserve">”O” VILLAGE[オーヴィレッジ]
</t>
    </r>
    <r>
      <rPr>
        <sz val="11"/>
        <color indexed="10"/>
        <rFont val="ＭＳ Ｐゴシック"/>
        <family val="3"/>
        <charset val="128"/>
      </rPr>
      <t>情報変更(2011/01/01確認)
※閉店情報あり</t>
    </r>
    <rPh sb="21" eb="23">
      <t>ジョウホウ</t>
    </rPh>
    <rPh sb="41" eb="43">
      <t>ヘイテン</t>
    </rPh>
    <rPh sb="43" eb="45">
      <t>ジョウホウ</t>
    </rPh>
    <phoneticPr fontId="1"/>
  </si>
  <si>
    <r>
      <t xml:space="preserve">SHANDIZ［シャンディーズ］
</t>
    </r>
    <r>
      <rPr>
        <sz val="11"/>
        <color indexed="10"/>
        <rFont val="ＭＳ Ｐゴシック"/>
        <family val="3"/>
        <charset val="128"/>
      </rPr>
      <t>URL追加（2011/01/01確認）
閉店(</t>
    </r>
    <r>
      <rPr>
        <sz val="11"/>
        <color indexed="10"/>
        <rFont val="ＭＳ Ｐゴシック"/>
        <family val="3"/>
        <charset val="128"/>
      </rPr>
      <t>2012/01/29</t>
    </r>
    <r>
      <rPr>
        <sz val="11"/>
        <color indexed="10"/>
        <rFont val="ＭＳ Ｐゴシック"/>
        <family val="3"/>
        <charset val="128"/>
      </rPr>
      <t>)
同3月東地中海料理「</t>
    </r>
    <r>
      <rPr>
        <sz val="11"/>
        <color indexed="10"/>
        <rFont val="ＭＳ Ｐゴシック"/>
        <family val="3"/>
        <charset val="128"/>
      </rPr>
      <t>ZAMZAM</t>
    </r>
    <r>
      <rPr>
        <sz val="11"/>
        <color indexed="10"/>
        <rFont val="ＭＳ Ｐゴシック"/>
        <family val="3"/>
        <charset val="128"/>
      </rPr>
      <t>」として再オープン(別業態)</t>
    </r>
    <rPh sb="20" eb="22">
      <t>ツイカ</t>
    </rPh>
    <rPh sb="37" eb="39">
      <t>ヘイテン</t>
    </rPh>
    <rPh sb="52" eb="53">
      <t>ドウ</t>
    </rPh>
    <rPh sb="54" eb="55">
      <t>ガツ</t>
    </rPh>
    <rPh sb="72" eb="73">
      <t>サイ</t>
    </rPh>
    <rPh sb="78" eb="79">
      <t>ベツ</t>
    </rPh>
    <rPh sb="79" eb="81">
      <t>ギョウタイ</t>
    </rPh>
    <phoneticPr fontId="1"/>
  </si>
  <si>
    <r>
      <t xml:space="preserve">Paddy　Foley's［パディー・フォーリーズ］
</t>
    </r>
    <r>
      <rPr>
        <sz val="11"/>
        <color indexed="10"/>
        <rFont val="ＭＳ Ｐゴシック"/>
        <family val="3"/>
        <charset val="128"/>
      </rPr>
      <t>URL変更＆情報変更(2011/01/01確認)
情報変更</t>
    </r>
    <r>
      <rPr>
        <sz val="11"/>
        <color indexed="10"/>
        <rFont val="ＭＳ Ｐゴシック"/>
        <family val="3"/>
        <charset val="128"/>
      </rPr>
      <t>(2012/02/01</t>
    </r>
    <r>
      <rPr>
        <sz val="11"/>
        <color indexed="10"/>
        <rFont val="ＭＳ Ｐゴシック"/>
        <family val="3"/>
        <charset val="128"/>
      </rPr>
      <t>確認</t>
    </r>
    <r>
      <rPr>
        <sz val="11"/>
        <color indexed="10"/>
        <rFont val="ＭＳ Ｐゴシック"/>
        <family val="3"/>
        <charset val="128"/>
      </rPr>
      <t>)
閉店(2012/03/26)</t>
    </r>
    <rPh sb="30" eb="32">
      <t>ヘンコウ</t>
    </rPh>
    <rPh sb="33" eb="35">
      <t>ジョウホウ</t>
    </rPh>
    <rPh sb="71" eb="73">
      <t>ヘイテン</t>
    </rPh>
    <phoneticPr fontId="1"/>
  </si>
  <si>
    <r>
      <t xml:space="preserve">AMS+[アムスプラス]
</t>
    </r>
    <r>
      <rPr>
        <sz val="11"/>
        <color indexed="10"/>
        <rFont val="ＭＳ Ｐゴシック"/>
        <family val="3"/>
        <charset val="128"/>
      </rPr>
      <t>情報変更(2011/01/01確認)
URL消失＆情報変更</t>
    </r>
    <r>
      <rPr>
        <sz val="11"/>
        <color indexed="10"/>
        <rFont val="ＭＳ Ｐゴシック"/>
        <family val="3"/>
        <charset val="128"/>
      </rPr>
      <t>(2012/02/01</t>
    </r>
    <r>
      <rPr>
        <sz val="11"/>
        <color indexed="10"/>
        <rFont val="ＭＳ Ｐゴシック"/>
        <family val="3"/>
        <charset val="128"/>
      </rPr>
      <t>確認</t>
    </r>
    <r>
      <rPr>
        <sz val="11"/>
        <color indexed="10"/>
        <rFont val="ＭＳ Ｐゴシック"/>
        <family val="3"/>
        <charset val="128"/>
      </rPr>
      <t xml:space="preserve">)
URL復活＆情報変更(2012/12/31確認)
URL消失＆情報変更(2014/04/09確認)
URL追加＆情報変更(2014/12/31確認)
</t>
    </r>
    <rPh sb="35" eb="37">
      <t>ショウシツ</t>
    </rPh>
    <rPh sb="38" eb="40">
      <t>ジョウホウ</t>
    </rPh>
    <rPh sb="40" eb="42">
      <t>ヘンコウ</t>
    </rPh>
    <rPh sb="60" eb="62">
      <t>フッカツ</t>
    </rPh>
    <rPh sb="110" eb="112">
      <t>ツイカ</t>
    </rPh>
    <phoneticPr fontId="1"/>
  </si>
  <si>
    <r>
      <t xml:space="preserve">Green-Grass[グリーングラス]
</t>
    </r>
    <r>
      <rPr>
        <sz val="11"/>
        <color indexed="10"/>
        <rFont val="ＭＳ Ｐゴシック"/>
        <family val="3"/>
        <charset val="128"/>
      </rPr>
      <t>URL変更(2011/01/01確認)
閉店</t>
    </r>
    <r>
      <rPr>
        <sz val="11"/>
        <color indexed="10"/>
        <rFont val="ＭＳ Ｐゴシック"/>
        <family val="3"/>
        <charset val="128"/>
      </rPr>
      <t>(2012/02/01確認)
店主の弟さんが十条に別店舗オープン
Bisan（ビサン）http://bisan.biz/</t>
    </r>
    <rPh sb="41" eb="43">
      <t>ヘイテン</t>
    </rPh>
    <rPh sb="54" eb="56">
      <t>カクニン</t>
    </rPh>
    <rPh sb="58" eb="60">
      <t>テンシュ</t>
    </rPh>
    <rPh sb="61" eb="62">
      <t>オトウト</t>
    </rPh>
    <rPh sb="65" eb="67">
      <t>ジュウジョウ</t>
    </rPh>
    <rPh sb="68" eb="69">
      <t>ベツ</t>
    </rPh>
    <rPh sb="69" eb="71">
      <t>テンポ</t>
    </rPh>
    <phoneticPr fontId="1"/>
  </si>
  <si>
    <r>
      <t xml:space="preserve">Gaumarjos! [ガンバルジョ]
</t>
    </r>
    <r>
      <rPr>
        <sz val="11"/>
        <color indexed="10"/>
        <rFont val="ＭＳ Ｐゴシック"/>
        <family val="3"/>
        <charset val="128"/>
      </rPr>
      <t>閉店(2010/12/28)</t>
    </r>
    <rPh sb="20" eb="22">
      <t>ヘイテン</t>
    </rPh>
    <phoneticPr fontId="1"/>
  </si>
  <si>
    <r>
      <t xml:space="preserve">Darie[東欧料理レストラン ダリエ]
</t>
    </r>
    <r>
      <rPr>
        <sz val="11"/>
        <color indexed="10"/>
        <rFont val="ＭＳ Ｐゴシック"/>
        <family val="3"/>
        <charset val="128"/>
      </rPr>
      <t>2013/05閉店</t>
    </r>
    <phoneticPr fontId="1"/>
  </si>
  <si>
    <r>
      <t xml:space="preserve">れすとらんFRANCIS[フランシス]
</t>
    </r>
    <r>
      <rPr>
        <sz val="11"/>
        <color indexed="10"/>
        <rFont val="ＭＳ Ｐゴシック"/>
        <family val="3"/>
        <charset val="128"/>
      </rPr>
      <t>情報復活せず閉店かと</t>
    </r>
    <rPh sb="20" eb="22">
      <t>ジョウホウ</t>
    </rPh>
    <rPh sb="22" eb="24">
      <t>フッカツ</t>
    </rPh>
    <rPh sb="26" eb="28">
      <t>ヘイテン</t>
    </rPh>
    <phoneticPr fontId="1"/>
  </si>
  <si>
    <t xml:space="preserve">東京都港区六本木5-3-4
Re-Nuビル3F
03-5771-7535　日休
1700-3000
</t>
    <rPh sb="37" eb="38">
      <t>ニチ</t>
    </rPh>
    <rPh sb="38" eb="39">
      <t>キュウ</t>
    </rPh>
    <phoneticPr fontId="1"/>
  </si>
  <si>
    <t>http://www.calabash.co.jp/</t>
    <phoneticPr fontId="1"/>
  </si>
  <si>
    <t>ケニア</t>
    <phoneticPr fontId="1"/>
  </si>
  <si>
    <t>○</t>
    <phoneticPr fontId="1"/>
  </si>
  <si>
    <t>サンマリノ</t>
    <phoneticPr fontId="1"/>
  </si>
  <si>
    <t>東京都世田谷区経堂1-19-7
セントラル経堂B1F
03-3428-4040 日月休
L:1200-1600
D:1700-2300</t>
    <rPh sb="40" eb="41">
      <t>ニチ</t>
    </rPh>
    <rPh sb="41" eb="42">
      <t>ゲツ</t>
    </rPh>
    <rPh sb="42" eb="43">
      <t>キュウ</t>
    </rPh>
    <phoneticPr fontId="1"/>
  </si>
  <si>
    <t>◎</t>
    <phoneticPr fontId="10"/>
  </si>
  <si>
    <t>マルタ</t>
    <phoneticPr fontId="1"/>
  </si>
  <si>
    <t>○</t>
    <phoneticPr fontId="1"/>
  </si>
  <si>
    <t>原園姉</t>
    <rPh sb="0" eb="1">
      <t>ハラ</t>
    </rPh>
    <rPh sb="1" eb="2">
      <t>ソノ</t>
    </rPh>
    <rPh sb="2" eb="3">
      <t>アネ</t>
    </rPh>
    <phoneticPr fontId="1"/>
  </si>
  <si>
    <t>第９フェーズ参加回数</t>
    <rPh sb="0" eb="1">
      <t>ダイ</t>
    </rPh>
    <rPh sb="6" eb="8">
      <t>サンカ</t>
    </rPh>
    <rPh sb="8" eb="10">
      <t>カイスウ</t>
    </rPh>
    <phoneticPr fontId="1"/>
  </si>
  <si>
    <t>第９フェーズ幹事回数</t>
    <rPh sb="0" eb="1">
      <t>ダイ</t>
    </rPh>
    <rPh sb="6" eb="8">
      <t>カンジ</t>
    </rPh>
    <rPh sb="8" eb="10">
      <t>カイスウ</t>
    </rPh>
    <phoneticPr fontId="1"/>
  </si>
  <si>
    <t>香織姉</t>
    <rPh sb="0" eb="2">
      <t>カオリ</t>
    </rPh>
    <rPh sb="2" eb="3">
      <t>アネ</t>
    </rPh>
    <phoneticPr fontId="1"/>
  </si>
  <si>
    <t>○</t>
    <phoneticPr fontId="1"/>
  </si>
  <si>
    <t>モルドバ</t>
    <phoneticPr fontId="1"/>
  </si>
  <si>
    <t>ギニア</t>
    <phoneticPr fontId="1"/>
  </si>
  <si>
    <t>◎</t>
    <phoneticPr fontId="10"/>
  </si>
  <si>
    <t>フィジー</t>
    <phoneticPr fontId="1"/>
  </si>
  <si>
    <t>○</t>
    <phoneticPr fontId="1"/>
  </si>
  <si>
    <t xml:space="preserve">東京都目黒区中央町2-36-10
03-5721-3300　無休
1800-2300
</t>
    <phoneticPr fontId="1"/>
  </si>
  <si>
    <t>ナミビア</t>
    <phoneticPr fontId="1"/>
  </si>
  <si>
    <t>○</t>
    <phoneticPr fontId="1"/>
  </si>
  <si>
    <t>モナコ</t>
    <phoneticPr fontId="1"/>
  </si>
  <si>
    <t>ブルキナファソ</t>
    <phoneticPr fontId="1"/>
  </si>
  <si>
    <t>東京都渋谷区渋谷1-10−2
志水ビル1F
090-8507-8728 無休
L:1130-1600
D:1800-2430</t>
    <rPh sb="36" eb="38">
      <t>ムキュウ</t>
    </rPh>
    <phoneticPr fontId="1"/>
  </si>
  <si>
    <t>○</t>
    <phoneticPr fontId="1"/>
  </si>
  <si>
    <t>http://toshtosh.cafe.coocan.jp/</t>
    <phoneticPr fontId="1"/>
  </si>
  <si>
    <t xml:space="preserve">東京都渋谷区神宮前5-12-7
ワイスワイスビル１階
03-5467-0861　月休
1800-2230(火-金)
1200-2230(土)
1200-1800(日)
1200-2200(祝)
[旧住所]渋谷区渋谷1-20-3
カフェanoビル１Ｆ
</t>
    <rPh sb="40" eb="41">
      <t>ゲツ</t>
    </rPh>
    <rPh sb="41" eb="42">
      <t>ヤス</t>
    </rPh>
    <rPh sb="53" eb="54">
      <t>ヒ</t>
    </rPh>
    <rPh sb="55" eb="56">
      <t>キン</t>
    </rPh>
    <rPh sb="68" eb="69">
      <t>ド</t>
    </rPh>
    <rPh sb="81" eb="82">
      <t>ヒ</t>
    </rPh>
    <rPh sb="94" eb="95">
      <t>シュク</t>
    </rPh>
    <rPh sb="98" eb="99">
      <t>キュウ</t>
    </rPh>
    <rPh sb="99" eb="101">
      <t>ジュウショ</t>
    </rPh>
    <rPh sb="102" eb="103">
      <t>シブ</t>
    </rPh>
    <phoneticPr fontId="1"/>
  </si>
  <si>
    <t>◎</t>
    <phoneticPr fontId="10"/>
  </si>
  <si>
    <t>ニウエ(2015/05/15国家承認に基づき追加)</t>
    <rPh sb="14" eb="16">
      <t>コッカ</t>
    </rPh>
    <rPh sb="16" eb="18">
      <t>ショウニン</t>
    </rPh>
    <rPh sb="19" eb="20">
      <t>モト</t>
    </rPh>
    <rPh sb="22" eb="24">
      <t>ツイカ</t>
    </rPh>
    <phoneticPr fontId="11"/>
  </si>
  <si>
    <t>×</t>
    <phoneticPr fontId="1"/>
  </si>
  <si>
    <t>○</t>
    <phoneticPr fontId="1"/>
  </si>
  <si>
    <t>モザンビーク</t>
    <phoneticPr fontId="1"/>
  </si>
  <si>
    <t>クウェート</t>
    <phoneticPr fontId="1"/>
  </si>
  <si>
    <t>モザンビーク大使公邸</t>
    <rPh sb="6" eb="8">
      <t>タイシ</t>
    </rPh>
    <rPh sb="8" eb="10">
      <t>コウテイ</t>
    </rPh>
    <phoneticPr fontId="1"/>
  </si>
  <si>
    <t>東京都目黒区中目黒4-13-41
中目黒大使公邸</t>
    <phoneticPr fontId="1"/>
  </si>
  <si>
    <t>○</t>
    <phoneticPr fontId="1"/>
  </si>
  <si>
    <t>神奈川県横浜市中区弥生町2-17
ｽﾄｰｸﾀﾜｰ大通り公園1ビルB1
045-251-6199 月休
1730-2300(火-土)
1730-2230(日･祝)</t>
    <rPh sb="48" eb="49">
      <t>ゲツ</t>
    </rPh>
    <rPh sb="49" eb="50">
      <t>キュウ</t>
    </rPh>
    <rPh sb="61" eb="62">
      <t>ヒ</t>
    </rPh>
    <rPh sb="63" eb="64">
      <t>ド</t>
    </rPh>
    <phoneticPr fontId="1"/>
  </si>
  <si>
    <t>○</t>
    <phoneticPr fontId="10"/>
  </si>
  <si>
    <t>バーレーン王国</t>
    <phoneticPr fontId="11"/>
  </si>
  <si>
    <t>パナマ共和国</t>
    <phoneticPr fontId="11"/>
  </si>
  <si>
    <t>バヌアツ共和国</t>
    <phoneticPr fontId="11"/>
  </si>
  <si>
    <t>バハマ国</t>
    <phoneticPr fontId="11"/>
  </si>
  <si>
    <t>バルバドス</t>
    <phoneticPr fontId="10"/>
  </si>
  <si>
    <t>東ティモール民主共和国</t>
    <phoneticPr fontId="11"/>
  </si>
  <si>
    <t>ブルネイ・ダルサラーム国</t>
    <phoneticPr fontId="11"/>
  </si>
  <si>
    <t>ブルンジ共和国</t>
    <phoneticPr fontId="11"/>
  </si>
  <si>
    <t>ベナン共和国</t>
    <phoneticPr fontId="11"/>
  </si>
  <si>
    <t>ベリーズ</t>
    <phoneticPr fontId="10"/>
  </si>
  <si>
    <t>ボスニア・ヘルツェゴビナ</t>
    <phoneticPr fontId="10"/>
  </si>
  <si>
    <t>ボツワナ共和国</t>
    <phoneticPr fontId="11"/>
  </si>
  <si>
    <t>マーシャル諸島共和国</t>
    <phoneticPr fontId="11"/>
  </si>
  <si>
    <t>ホンジュラス共和国</t>
    <phoneticPr fontId="11"/>
  </si>
  <si>
    <t>マケドニア共和国</t>
    <phoneticPr fontId="11"/>
  </si>
  <si>
    <t>マラウイ共和国</t>
    <phoneticPr fontId="11"/>
  </si>
  <si>
    <t>南スーダン共和国</t>
    <phoneticPr fontId="11"/>
  </si>
  <si>
    <t>モーリシャス共和国</t>
    <phoneticPr fontId="11"/>
  </si>
  <si>
    <t>モーリタニア・イスラム共和国</t>
    <phoneticPr fontId="11"/>
  </si>
  <si>
    <t>モンテネグロ</t>
    <phoneticPr fontId="10"/>
  </si>
  <si>
    <t>ラトビア共和国</t>
    <phoneticPr fontId="11"/>
  </si>
  <si>
    <t>リトアニア共和国</t>
    <phoneticPr fontId="11"/>
  </si>
  <si>
    <t>リヒテンシュタイン公国</t>
    <phoneticPr fontId="11"/>
  </si>
  <si>
    <t>ルクセンブルク大公国</t>
    <phoneticPr fontId="11"/>
  </si>
  <si>
    <t>※ ニウエ(2015/05/15国家承認)⇒上部へ追加</t>
    <rPh sb="22" eb="24">
      <t>ジョウブ</t>
    </rPh>
    <rPh sb="25" eb="27">
      <t>ツイカ</t>
    </rPh>
    <phoneticPr fontId="11"/>
  </si>
  <si>
    <t>アルジェリア民主人民共和国</t>
    <phoneticPr fontId="11"/>
  </si>
  <si>
    <t>コンゴ共和国</t>
    <rPh sb="3" eb="5">
      <t>キョウワ</t>
    </rPh>
    <rPh sb="5" eb="6">
      <t>コク</t>
    </rPh>
    <phoneticPr fontId="1"/>
  </si>
  <si>
    <t>http://www7b.biglobe.ne.jp/~los-barbados/</t>
  </si>
  <si>
    <t xml:space="preserve">東京都渋谷区宇田川町41-26
パピエビル104
03-3496-7157　日休
L:1200-1500
D:1800-2300
</t>
    <rPh sb="0" eb="3">
      <t>トウキョウト</t>
    </rPh>
    <rPh sb="38" eb="39">
      <t>ニチ</t>
    </rPh>
    <rPh sb="39" eb="40">
      <t>キュウ</t>
    </rPh>
    <phoneticPr fontId="1"/>
  </si>
  <si>
    <t>Los Barbados
[ロス・バルバドス]</t>
    <phoneticPr fontId="1"/>
  </si>
  <si>
    <t>○</t>
    <phoneticPr fontId="1"/>
  </si>
  <si>
    <t>長島兄</t>
    <rPh sb="0" eb="2">
      <t>ナガシマ</t>
    </rPh>
    <rPh sb="2" eb="3">
      <t>アニ</t>
    </rPh>
    <phoneticPr fontId="1"/>
  </si>
  <si>
    <t>渡部姉</t>
    <rPh sb="0" eb="2">
      <t>ワタベ</t>
    </rPh>
    <rPh sb="2" eb="3">
      <t>アネ</t>
    </rPh>
    <phoneticPr fontId="1"/>
  </si>
  <si>
    <t>○</t>
    <phoneticPr fontId="1"/>
  </si>
  <si>
    <t>△</t>
    <phoneticPr fontId="1"/>
  </si>
  <si>
    <r>
      <t xml:space="preserve">TOKYO SWISS INN[東京スイスイン]
</t>
    </r>
    <r>
      <rPr>
        <sz val="11"/>
        <color indexed="10"/>
        <rFont val="ＭＳ Ｐゴシック"/>
        <family val="3"/>
        <charset val="128"/>
      </rPr>
      <t xml:space="preserve">URL追加(2011/01/01確認)
</t>
    </r>
    <r>
      <rPr>
        <sz val="11"/>
        <color indexed="10"/>
        <rFont val="ＭＳ Ｐゴシック"/>
        <family val="3"/>
        <charset val="128"/>
      </rPr>
      <t>URL</t>
    </r>
    <r>
      <rPr>
        <sz val="11"/>
        <color indexed="10"/>
        <rFont val="ＭＳ Ｐゴシック"/>
        <family val="3"/>
        <charset val="128"/>
      </rPr>
      <t>削除＆情報更新</t>
    </r>
    <r>
      <rPr>
        <sz val="11"/>
        <color indexed="10"/>
        <rFont val="ＭＳ Ｐゴシック"/>
        <family val="3"/>
        <charset val="128"/>
      </rPr>
      <t>(2012/02/01</t>
    </r>
    <r>
      <rPr>
        <sz val="11"/>
        <color indexed="10"/>
        <rFont val="ＭＳ Ｐゴシック"/>
        <family val="3"/>
        <charset val="128"/>
      </rPr>
      <t>確認</t>
    </r>
    <r>
      <rPr>
        <sz val="11"/>
        <color indexed="10"/>
        <rFont val="ＭＳ Ｐゴシック"/>
        <family val="3"/>
        <charset val="128"/>
      </rPr>
      <t xml:space="preserve">)
情報変更(2012/12/31確認)
情報変更＆URL追加(2014/12/20確認)
情報変更(2016/01/01確認)
</t>
    </r>
    <rPh sb="28" eb="30">
      <t>ツイカ</t>
    </rPh>
    <rPh sb="41" eb="43">
      <t>カクニン</t>
    </rPh>
    <rPh sb="48" eb="50">
      <t>サクジョ</t>
    </rPh>
    <rPh sb="51" eb="53">
      <t>ジョウホウ</t>
    </rPh>
    <rPh sb="53" eb="55">
      <t>コウシン</t>
    </rPh>
    <rPh sb="72" eb="74">
      <t>ヘンコウ</t>
    </rPh>
    <rPh sb="89" eb="91">
      <t>ジョウホウ</t>
    </rPh>
    <rPh sb="91" eb="93">
      <t>ヘンコウ</t>
    </rPh>
    <phoneticPr fontId="1"/>
  </si>
  <si>
    <t>東京都大田区大森北1-11-11
03-3764-5050 火休
1800-2500(LO2400)</t>
    <rPh sb="30" eb="31">
      <t>ヒ</t>
    </rPh>
    <phoneticPr fontId="1"/>
  </si>
  <si>
    <r>
      <rPr>
        <strike/>
        <sz val="11"/>
        <rFont val="ＭＳ Ｐゴシック"/>
        <family val="3"/>
        <charset val="128"/>
      </rPr>
      <t>Palette</t>
    </r>
    <r>
      <rPr>
        <strike/>
        <sz val="11"/>
        <color indexed="10"/>
        <rFont val="ＭＳ Ｐゴシック"/>
        <family val="3"/>
        <charset val="128"/>
      </rPr>
      <t>⇒香辛酒房パレット→Restaurant ＆ Bar Palette</t>
    </r>
    <r>
      <rPr>
        <sz val="11"/>
        <color indexed="10"/>
        <rFont val="ＭＳ Ｐゴシック"/>
        <family val="3"/>
        <charset val="128"/>
      </rPr>
      <t>⇒スリランカ料理＆BEER　Palette</t>
    </r>
    <r>
      <rPr>
        <sz val="11"/>
        <rFont val="ＭＳ Ｐゴシック"/>
        <family val="3"/>
        <charset val="128"/>
        <scheme val="minor"/>
      </rPr>
      <t xml:space="preserve">［パレット］
</t>
    </r>
    <r>
      <rPr>
        <sz val="11"/>
        <color indexed="10"/>
        <rFont val="ＭＳ Ｐゴシック"/>
        <family val="3"/>
        <charset val="128"/>
      </rPr>
      <t xml:space="preserve">店名再変更？(2009/05/07確認)
店名再々変更？(2011/01/01確認)
閉店(2012/12/26)
</t>
    </r>
    <rPh sb="8" eb="9">
      <t>カオ</t>
    </rPh>
    <rPh sb="9" eb="10">
      <t>カラ</t>
    </rPh>
    <rPh sb="10" eb="11">
      <t>サケ</t>
    </rPh>
    <rPh sb="11" eb="12">
      <t>フサ</t>
    </rPh>
    <rPh sb="47" eb="49">
      <t>リョウリ</t>
    </rPh>
    <rPh sb="69" eb="71">
      <t>テンメイ</t>
    </rPh>
    <rPh sb="71" eb="74">
      <t>サイヘンコウ</t>
    </rPh>
    <rPh sb="86" eb="88">
      <t>カクニン</t>
    </rPh>
    <rPh sb="112" eb="114">
      <t>ヘイテン</t>
    </rPh>
    <phoneticPr fontId="1"/>
  </si>
  <si>
    <r>
      <t xml:space="preserve">SINDBAD［シンドバッド］
</t>
    </r>
    <r>
      <rPr>
        <sz val="11"/>
        <color indexed="10"/>
        <rFont val="ＭＳ Ｐゴシック"/>
        <family val="3"/>
        <charset val="128"/>
      </rPr>
      <t>URL変更</t>
    </r>
    <r>
      <rPr>
        <sz val="11"/>
        <color indexed="10"/>
        <rFont val="ＭＳ Ｐゴシック"/>
        <family val="3"/>
        <charset val="128"/>
      </rPr>
      <t>(</t>
    </r>
    <r>
      <rPr>
        <sz val="11"/>
        <color indexed="10"/>
        <rFont val="ＭＳ Ｐゴシック"/>
        <family val="3"/>
        <charset val="128"/>
      </rPr>
      <t>20</t>
    </r>
    <r>
      <rPr>
        <sz val="11"/>
        <color indexed="10"/>
        <rFont val="ＭＳ Ｐゴシック"/>
        <family val="3"/>
        <charset val="128"/>
      </rPr>
      <t>12</t>
    </r>
    <r>
      <rPr>
        <sz val="11"/>
        <color indexed="10"/>
        <rFont val="ＭＳ Ｐゴシック"/>
        <family val="3"/>
        <charset val="128"/>
      </rPr>
      <t>/</t>
    </r>
    <r>
      <rPr>
        <sz val="11"/>
        <color indexed="10"/>
        <rFont val="ＭＳ Ｐゴシック"/>
        <family val="3"/>
        <charset val="128"/>
      </rPr>
      <t>12</t>
    </r>
    <r>
      <rPr>
        <sz val="11"/>
        <color indexed="10"/>
        <rFont val="ＭＳ Ｐゴシック"/>
        <family val="3"/>
        <charset val="128"/>
      </rPr>
      <t>/</t>
    </r>
    <r>
      <rPr>
        <sz val="11"/>
        <color indexed="10"/>
        <rFont val="ＭＳ Ｐゴシック"/>
        <family val="3"/>
        <charset val="128"/>
      </rPr>
      <t>3</t>
    </r>
    <r>
      <rPr>
        <sz val="11"/>
        <color indexed="10"/>
        <rFont val="ＭＳ Ｐゴシック"/>
        <family val="3"/>
        <charset val="128"/>
      </rPr>
      <t>1確認</t>
    </r>
    <r>
      <rPr>
        <sz val="11"/>
        <color indexed="10"/>
        <rFont val="ＭＳ Ｐゴシック"/>
        <family val="3"/>
        <charset val="128"/>
      </rPr>
      <t>)</t>
    </r>
    <r>
      <rPr>
        <sz val="11"/>
        <color indexed="10"/>
        <rFont val="ＭＳ Ｐゴシック"/>
        <family val="3"/>
        <charset val="128"/>
      </rPr>
      <t xml:space="preserve">
店舗移転</t>
    </r>
    <r>
      <rPr>
        <sz val="11"/>
        <color indexed="10"/>
        <rFont val="ＭＳ Ｐゴシック"/>
        <family val="3"/>
        <charset val="128"/>
      </rPr>
      <t>(2013/10/19)
閉店(2015/05)</t>
    </r>
    <r>
      <rPr>
        <sz val="11"/>
        <color indexed="10"/>
        <rFont val="ＭＳ Ｐゴシック"/>
        <family val="3"/>
        <charset val="128"/>
      </rPr>
      <t xml:space="preserve">
</t>
    </r>
    <r>
      <rPr>
        <sz val="11"/>
        <color indexed="10"/>
        <rFont val="ＭＳ Ｐゴシック"/>
        <family val="3"/>
        <charset val="128"/>
      </rPr>
      <t/>
    </r>
    <rPh sb="53" eb="55">
      <t>ヘイテン</t>
    </rPh>
    <phoneticPr fontId="1"/>
  </si>
  <si>
    <t>東京都渋谷区恵比寿西1-15-2 
03-5489-0770　日休
L:1130-1500(LO1445) 
D:1730-2300(LO2200)</t>
    <phoneticPr fontId="1"/>
  </si>
  <si>
    <r>
      <t xml:space="preserve">AALAWI［アラウィ］
</t>
    </r>
    <r>
      <rPr>
        <sz val="11"/>
        <color indexed="10"/>
        <rFont val="ＭＳ Ｐゴシック"/>
        <family val="3"/>
        <charset val="128"/>
      </rPr>
      <t>情報変更(2014/12/31確認)
閉店</t>
    </r>
    <r>
      <rPr>
        <sz val="11"/>
        <color indexed="10"/>
        <rFont val="ＭＳ Ｐゴシック"/>
        <family val="3"/>
        <charset val="128"/>
      </rPr>
      <t>(2015/10/31</t>
    </r>
    <r>
      <rPr>
        <sz val="11"/>
        <color indexed="10"/>
        <rFont val="ＭＳ Ｐゴシック"/>
        <family val="3"/>
        <charset val="128"/>
      </rPr>
      <t xml:space="preserve">)
</t>
    </r>
    <rPh sb="32" eb="34">
      <t>ヘイテン</t>
    </rPh>
    <phoneticPr fontId="1"/>
  </si>
  <si>
    <t>https://www.facebook.com/amsbar</t>
    <phoneticPr fontId="1"/>
  </si>
  <si>
    <t>http://www.t-net.ne.jp/paradise/</t>
    <phoneticPr fontId="1"/>
  </si>
  <si>
    <t xml:space="preserve">東京都中央区日本橋小網町9-6
NST小網町ビルB1
03-6661-1778　日祝休
L:1100-1430
D:1700-2230(LO2200)
</t>
    <phoneticPr fontId="1"/>
  </si>
  <si>
    <t>http://www.ahinama.tokyo/</t>
    <phoneticPr fontId="1"/>
  </si>
  <si>
    <t>https://www.facebook.com/pages/Russian-Ukrainian-Restaurant-ALL-Season-%E3%83%AD%E3%82%B7%E3%82%A2%E3%81%A8%E3%82%A6%E3%82%AF%E3%83%A9%E3%82%A4%E3%83%8A%E6%96%99%E7%90%86%E3%81%AE%E3%83%AC%E3%82%B9%E3%83%88%E3%83%A9%E3%83%B3/406763332754864?fref=nf</t>
    <phoneticPr fontId="1"/>
  </si>
  <si>
    <r>
      <t xml:space="preserve">SaiPe[サイペ]
</t>
    </r>
    <r>
      <rPr>
        <sz val="11"/>
        <color indexed="10"/>
        <rFont val="ＭＳ Ｐゴシック"/>
        <family val="3"/>
        <charset val="128"/>
      </rPr>
      <t>閉店(2015/03)</t>
    </r>
    <rPh sb="11" eb="13">
      <t>ヘイテン</t>
    </rPh>
    <phoneticPr fontId="1"/>
  </si>
  <si>
    <t xml:space="preserve">埼玉県草加市高砂2-2-6
048-929-1175 無休
1700-2300 月-金
1500-2400 土日
</t>
    <phoneticPr fontId="1"/>
  </si>
  <si>
    <t>http://www.noroc2014.com/</t>
    <phoneticPr fontId="1"/>
  </si>
  <si>
    <t>http://shorttrip.info/</t>
    <phoneticPr fontId="1"/>
  </si>
  <si>
    <t>http://yinega.wix.com/yinega</t>
    <phoneticPr fontId="1"/>
  </si>
  <si>
    <t>Yinega[イェネガ]</t>
    <phoneticPr fontId="1"/>
  </si>
  <si>
    <t>リトアニア</t>
    <phoneticPr fontId="1"/>
  </si>
  <si>
    <t>口尾麻美さんによるケータリング
実施は主宰宅</t>
    <rPh sb="0" eb="1">
      <t>クチ</t>
    </rPh>
    <rPh sb="1" eb="2">
      <t>オ</t>
    </rPh>
    <rPh sb="2" eb="4">
      <t>マミ</t>
    </rPh>
    <rPh sb="16" eb="18">
      <t>ジッシ</t>
    </rPh>
    <rPh sb="19" eb="21">
      <t>シュサイ</t>
    </rPh>
    <rPh sb="21" eb="22">
      <t>タク</t>
    </rPh>
    <phoneticPr fontId="1"/>
  </si>
  <si>
    <t>ホンジュラス</t>
    <phoneticPr fontId="1"/>
  </si>
  <si>
    <t>○</t>
    <phoneticPr fontId="1"/>
  </si>
  <si>
    <t>○</t>
    <phoneticPr fontId="1"/>
  </si>
  <si>
    <t>リヒテンシュタイン</t>
    <phoneticPr fontId="1"/>
  </si>
  <si>
    <t>○</t>
    <phoneticPr fontId="10"/>
  </si>
  <si>
    <t>グアテマラ共和国</t>
    <phoneticPr fontId="11"/>
  </si>
  <si>
    <t>○</t>
    <phoneticPr fontId="10"/>
  </si>
  <si>
    <t>グアテマラ</t>
    <phoneticPr fontId="1"/>
  </si>
  <si>
    <t>CASAMAYA
[カサマヤ]</t>
    <phoneticPr fontId="1"/>
  </si>
  <si>
    <t>○</t>
    <phoneticPr fontId="1"/>
  </si>
  <si>
    <t>ジンバブエ</t>
    <phoneticPr fontId="1"/>
  </si>
  <si>
    <t>店舗無し</t>
    <rPh sb="0" eb="2">
      <t>テンポ</t>
    </rPh>
    <rPh sb="2" eb="3">
      <t>ナ</t>
    </rPh>
    <phoneticPr fontId="1"/>
  </si>
  <si>
    <t>○</t>
    <phoneticPr fontId="10"/>
  </si>
  <si>
    <t>○</t>
    <phoneticPr fontId="1"/>
  </si>
  <si>
    <t>○</t>
    <phoneticPr fontId="1"/>
  </si>
  <si>
    <t>アルジェリア</t>
    <phoneticPr fontId="1"/>
  </si>
  <si>
    <t>バチカン市国</t>
    <rPh sb="4" eb="5">
      <t>シ</t>
    </rPh>
    <rPh sb="5" eb="6">
      <t>コク</t>
    </rPh>
    <phoneticPr fontId="1"/>
  </si>
  <si>
    <t>KitchHike
[キッチハイク](アルジェリア)</t>
    <phoneticPr fontId="1"/>
  </si>
  <si>
    <t>https://ja.kitchhike.com/profiles/530090a0528beb0f0f00003b</t>
    <phoneticPr fontId="1"/>
  </si>
  <si>
    <t>ラトビア</t>
    <phoneticPr fontId="1"/>
  </si>
  <si>
    <t>○</t>
    <phoneticPr fontId="1"/>
  </si>
  <si>
    <t>ゲスト参加含めて4名にも関わらず、10人分をこなさなければならない羽目になった今回。
それでも、サザ、シチュー、オムレツなど、アフリカらしい品目が並んで、格好は付いた感じ。
それよりも、JICAの海外青年協力隊でジンバブエへ渡航したゲストが臨場感ある現地情報を提供してくれたことが良い調味料になった。</t>
    <rPh sb="3" eb="5">
      <t>サンカ</t>
    </rPh>
    <rPh sb="5" eb="6">
      <t>フク</t>
    </rPh>
    <rPh sb="9" eb="10">
      <t>メイ</t>
    </rPh>
    <rPh sb="12" eb="13">
      <t>カカ</t>
    </rPh>
    <rPh sb="33" eb="35">
      <t>ハメ</t>
    </rPh>
    <rPh sb="39" eb="41">
      <t>コンカイ</t>
    </rPh>
    <rPh sb="70" eb="72">
      <t>ヒンモク</t>
    </rPh>
    <rPh sb="73" eb="74">
      <t>ナラ</t>
    </rPh>
    <rPh sb="77" eb="79">
      <t>カッコウ</t>
    </rPh>
    <rPh sb="80" eb="81">
      <t>ツ</t>
    </rPh>
    <rPh sb="83" eb="84">
      <t>カン</t>
    </rPh>
    <rPh sb="98" eb="100">
      <t>カイガイ</t>
    </rPh>
    <rPh sb="100" eb="102">
      <t>セイネン</t>
    </rPh>
    <rPh sb="102" eb="105">
      <t>キョウリョクタイ</t>
    </rPh>
    <rPh sb="112" eb="114">
      <t>トコウ</t>
    </rPh>
    <rPh sb="120" eb="123">
      <t>リンジョウカン</t>
    </rPh>
    <rPh sb="125" eb="127">
      <t>ゲンチ</t>
    </rPh>
    <rPh sb="127" eb="129">
      <t>ジョウホウ</t>
    </rPh>
    <rPh sb="130" eb="132">
      <t>テイキョウ</t>
    </rPh>
    <rPh sb="140" eb="141">
      <t>ヨ</t>
    </rPh>
    <rPh sb="142" eb="145">
      <t>チョウミリョウ</t>
    </rPh>
    <phoneticPr fontId="1"/>
  </si>
  <si>
    <t>○</t>
    <phoneticPr fontId="1"/>
  </si>
  <si>
    <t>神奈川県横浜市中区新港1-1-2
横浜赤レンガ倉庫2号館 3F
045-650-1751
赤レンガ倉庫休館に準ずる
1100-2200(2030最終入店)平日
1100—2300(2130最終入店)休日</t>
    <rPh sb="0" eb="4">
      <t>カナガワケン</t>
    </rPh>
    <rPh sb="4" eb="7">
      <t>ヨコハマシ</t>
    </rPh>
    <rPh sb="7" eb="9">
      <t>ナカク</t>
    </rPh>
    <rPh sb="9" eb="11">
      <t>シンミナト</t>
    </rPh>
    <rPh sb="17" eb="19">
      <t>ヨコハマ</t>
    </rPh>
    <rPh sb="19" eb="20">
      <t>アカ</t>
    </rPh>
    <rPh sb="23" eb="25">
      <t>ソウコ</t>
    </rPh>
    <rPh sb="26" eb="28">
      <t>ゴウカン</t>
    </rPh>
    <rPh sb="77" eb="79">
      <t>ヘイジツ</t>
    </rPh>
    <rPh sb="99" eb="101">
      <t>キュウジツ</t>
    </rPh>
    <phoneticPr fontId="1"/>
  </si>
  <si>
    <t>Tadaku
[タダク](タジキスタン)</t>
    <phoneticPr fontId="1"/>
  </si>
  <si>
    <t>ガボン</t>
    <phoneticPr fontId="1"/>
  </si>
  <si>
    <t>コモロ連合</t>
    <rPh sb="3" eb="5">
      <t>レンゴウ</t>
    </rPh>
    <phoneticPr fontId="1"/>
  </si>
  <si>
    <t>○</t>
    <phoneticPr fontId="1"/>
  </si>
  <si>
    <t>キプロス</t>
    <phoneticPr fontId="1"/>
  </si>
  <si>
    <t>http://barbacoa.jp/</t>
    <phoneticPr fontId="1"/>
  </si>
  <si>
    <t>http://www.firehouse.co.jp/</t>
    <phoneticPr fontId="1"/>
  </si>
  <si>
    <t>http://dalarna.jp/</t>
    <phoneticPr fontId="1"/>
  </si>
  <si>
    <t>http://nippori-zakuro.com/</t>
    <phoneticPr fontId="1"/>
  </si>
  <si>
    <t>http://bayon-restaurant.jp/</t>
    <phoneticPr fontId="1"/>
  </si>
  <si>
    <r>
      <t xml:space="preserve">Lansang[ランサーン]
</t>
    </r>
    <r>
      <rPr>
        <sz val="11"/>
        <color indexed="10"/>
        <rFont val="ＭＳ Ｐゴシック"/>
        <family val="3"/>
        <charset val="128"/>
      </rPr>
      <t xml:space="preserve">URL消失(2016/01/01確認)
</t>
    </r>
    <r>
      <rPr>
        <sz val="11"/>
        <color indexed="10"/>
        <rFont val="ＭＳ Ｐゴシック"/>
        <family val="3"/>
        <charset val="128"/>
      </rPr>
      <t>URL</t>
    </r>
    <r>
      <rPr>
        <sz val="11"/>
        <color indexed="10"/>
        <rFont val="ＭＳ Ｐゴシック"/>
        <family val="3"/>
        <charset val="128"/>
      </rPr>
      <t>追加</t>
    </r>
    <r>
      <rPr>
        <sz val="11"/>
        <color indexed="10"/>
        <rFont val="ＭＳ Ｐゴシック"/>
        <family val="3"/>
        <charset val="128"/>
      </rPr>
      <t>(2017/01/01</t>
    </r>
    <r>
      <rPr>
        <sz val="11"/>
        <color indexed="10"/>
        <rFont val="ＭＳ Ｐゴシック"/>
        <family val="3"/>
        <charset val="128"/>
      </rPr>
      <t>確認</t>
    </r>
    <r>
      <rPr>
        <sz val="11"/>
        <color indexed="10"/>
        <rFont val="ＭＳ Ｐゴシック"/>
        <family val="3"/>
        <charset val="128"/>
      </rPr>
      <t>)</t>
    </r>
    <rPh sb="18" eb="20">
      <t>ショウシツ</t>
    </rPh>
    <rPh sb="31" eb="33">
      <t>カクニン</t>
    </rPh>
    <rPh sb="38" eb="40">
      <t>ツイカ</t>
    </rPh>
    <phoneticPr fontId="1"/>
  </si>
  <si>
    <t>東京都港区高輪1-1-11
グレイス魚藍坂1F
03-6277-2037　月休
L:1130-1400
D:1730-2300</t>
    <rPh sb="37" eb="38">
      <t>ツキ</t>
    </rPh>
    <phoneticPr fontId="1"/>
  </si>
  <si>
    <t xml:space="preserve">シュラスコ、フェイジョアーダといったブラジル名物を食す。カイピリーニャという強い酒を数名がトライし１名記憶喪失。(第一回)
the Brasilを堪能させてくれるお店。
</t>
    <rPh sb="22" eb="24">
      <t>メイブツ</t>
    </rPh>
    <rPh sb="25" eb="26">
      <t>ショク</t>
    </rPh>
    <rPh sb="38" eb="39">
      <t>ツヨ</t>
    </rPh>
    <rPh sb="40" eb="41">
      <t>サケ</t>
    </rPh>
    <rPh sb="42" eb="44">
      <t>スウメイ</t>
    </rPh>
    <rPh sb="50" eb="51">
      <t>メイ</t>
    </rPh>
    <rPh sb="51" eb="53">
      <t>キオク</t>
    </rPh>
    <rPh sb="53" eb="55">
      <t>ソウシツ</t>
    </rPh>
    <rPh sb="57" eb="60">
      <t>ダイイッカイ</t>
    </rPh>
    <rPh sb="73" eb="75">
      <t>タンノウ</t>
    </rPh>
    <rPh sb="82" eb="83">
      <t>ミセ</t>
    </rPh>
    <phoneticPr fontId="1"/>
  </si>
  <si>
    <t xml:space="preserve">パイ、血のソーセージ、レンズ豆の煮込み等アルゼンチン風の料理を堪能。それぞれしっかりとした味が付いていて美味。店も雰囲気も落ち着いていてGOODだった。
</t>
    <rPh sb="3" eb="4">
      <t>チ</t>
    </rPh>
    <rPh sb="14" eb="15">
      <t>マメ</t>
    </rPh>
    <rPh sb="16" eb="18">
      <t>ニコ</t>
    </rPh>
    <rPh sb="19" eb="20">
      <t>ナド</t>
    </rPh>
    <rPh sb="26" eb="27">
      <t>フウ</t>
    </rPh>
    <rPh sb="28" eb="30">
      <t>リョウリ</t>
    </rPh>
    <rPh sb="31" eb="33">
      <t>タンノウ</t>
    </rPh>
    <rPh sb="45" eb="46">
      <t>アジ</t>
    </rPh>
    <rPh sb="47" eb="48">
      <t>ツ</t>
    </rPh>
    <rPh sb="52" eb="54">
      <t>ビミ</t>
    </rPh>
    <rPh sb="55" eb="56">
      <t>ミセ</t>
    </rPh>
    <rPh sb="57" eb="60">
      <t>フンイキ</t>
    </rPh>
    <rPh sb="61" eb="62">
      <t>オ</t>
    </rPh>
    <rPh sb="63" eb="64">
      <t>ツ</t>
    </rPh>
    <phoneticPr fontId="1"/>
  </si>
  <si>
    <t xml:space="preserve">フィッシュ&amp;チップスに代表される食の不毛地帯イギリス料理を再確認。
味気なさは否めなかったものの、この店としては美味しいものを食べさせてくれたという印象であった。
</t>
    <rPh sb="11" eb="13">
      <t>ダイヒョウ</t>
    </rPh>
    <rPh sb="16" eb="17">
      <t>ショク</t>
    </rPh>
    <rPh sb="18" eb="20">
      <t>フモウ</t>
    </rPh>
    <rPh sb="20" eb="22">
      <t>チタイ</t>
    </rPh>
    <rPh sb="26" eb="28">
      <t>リョウリ</t>
    </rPh>
    <rPh sb="29" eb="32">
      <t>サイカクニン</t>
    </rPh>
    <rPh sb="34" eb="36">
      <t>アジケ</t>
    </rPh>
    <rPh sb="39" eb="40">
      <t>イナ</t>
    </rPh>
    <rPh sb="51" eb="52">
      <t>ミセ</t>
    </rPh>
    <rPh sb="56" eb="58">
      <t>オイ</t>
    </rPh>
    <rPh sb="63" eb="64">
      <t>タ</t>
    </rPh>
    <rPh sb="74" eb="76">
      <t>インショウ</t>
    </rPh>
    <phoneticPr fontId="1"/>
  </si>
  <si>
    <t xml:space="preserve">イタリア料理フルコース企画。イタリア料理らしさに加え、フランス料理的上品さも兼ね備えた料理に舌鼓。一人一人に違うものがサーブされたデザートのエレガントさも特筆すべき。
流石イタリア政府お墨付き!!
</t>
    <rPh sb="4" eb="6">
      <t>リョウリ</t>
    </rPh>
    <rPh sb="11" eb="13">
      <t>キカク</t>
    </rPh>
    <rPh sb="18" eb="20">
      <t>リョウリ</t>
    </rPh>
    <rPh sb="24" eb="25">
      <t>クワ</t>
    </rPh>
    <rPh sb="31" eb="33">
      <t>リョウリ</t>
    </rPh>
    <rPh sb="33" eb="34">
      <t>テキ</t>
    </rPh>
    <rPh sb="34" eb="36">
      <t>ジョウヒン</t>
    </rPh>
    <rPh sb="38" eb="39">
      <t>カ</t>
    </rPh>
    <rPh sb="40" eb="41">
      <t>ソナ</t>
    </rPh>
    <rPh sb="43" eb="45">
      <t>リョウリ</t>
    </rPh>
    <rPh sb="46" eb="48">
      <t>シタツヅミ</t>
    </rPh>
    <rPh sb="49" eb="51">
      <t>ヒトリ</t>
    </rPh>
    <rPh sb="51" eb="53">
      <t>ヒトリ</t>
    </rPh>
    <rPh sb="54" eb="55">
      <t>チガ</t>
    </rPh>
    <rPh sb="77" eb="79">
      <t>トクヒツ</t>
    </rPh>
    <phoneticPr fontId="1"/>
  </si>
  <si>
    <t xml:space="preserve">定番ソーセージとアイスバイン。ドイツの肉料理は様々な食感を楽しませてくれた。また、MusicRestaurantとして独音楽の数々を堪能出来る演出も最高に楽しめた。
</t>
    <rPh sb="0" eb="2">
      <t>テイバン</t>
    </rPh>
    <rPh sb="23" eb="25">
      <t>サマザマ</t>
    </rPh>
    <rPh sb="26" eb="28">
      <t>ショッカン</t>
    </rPh>
    <rPh sb="29" eb="30">
      <t>タノ</t>
    </rPh>
    <rPh sb="59" eb="60">
      <t>ドク</t>
    </rPh>
    <rPh sb="60" eb="62">
      <t>オンガク</t>
    </rPh>
    <rPh sb="63" eb="65">
      <t>カズカズ</t>
    </rPh>
    <rPh sb="66" eb="70">
      <t>タンノウデキ</t>
    </rPh>
    <rPh sb="71" eb="73">
      <t>エンシュツ</t>
    </rPh>
    <rPh sb="74" eb="76">
      <t>サイコウ</t>
    </rPh>
    <rPh sb="77" eb="78">
      <t>ラク</t>
    </rPh>
    <phoneticPr fontId="1"/>
  </si>
  <si>
    <t xml:space="preserve">初の個人協力による開催。様々なウルグアイ家庭料理を堪能。また、幹事の開催国に因んだクイズなど趣向も凝らされ、日本に馴染みの薄いこの国を食以外の面からも触れる事ができた。
</t>
    <rPh sb="0" eb="1">
      <t>ハツ</t>
    </rPh>
    <rPh sb="2" eb="4">
      <t>コジン</t>
    </rPh>
    <rPh sb="4" eb="6">
      <t>キョウリョク</t>
    </rPh>
    <rPh sb="9" eb="11">
      <t>カイサイ</t>
    </rPh>
    <rPh sb="12" eb="14">
      <t>サマザマ</t>
    </rPh>
    <rPh sb="20" eb="24">
      <t>カテイリョウリ</t>
    </rPh>
    <rPh sb="25" eb="27">
      <t>タンノウ</t>
    </rPh>
    <rPh sb="31" eb="33">
      <t>カンジ</t>
    </rPh>
    <rPh sb="34" eb="37">
      <t>カイサイコク</t>
    </rPh>
    <rPh sb="38" eb="39">
      <t>チナ</t>
    </rPh>
    <rPh sb="46" eb="48">
      <t>シュコウ</t>
    </rPh>
    <rPh sb="49" eb="50">
      <t>コ</t>
    </rPh>
    <rPh sb="54" eb="56">
      <t>ニホン</t>
    </rPh>
    <rPh sb="57" eb="59">
      <t>ナジ</t>
    </rPh>
    <rPh sb="61" eb="62">
      <t>ウス</t>
    </rPh>
    <rPh sb="65" eb="66">
      <t>クニ</t>
    </rPh>
    <rPh sb="67" eb="68">
      <t>ショク</t>
    </rPh>
    <rPh sb="68" eb="70">
      <t>イガイ</t>
    </rPh>
    <rPh sb="71" eb="72">
      <t>メン</t>
    </rPh>
    <rPh sb="75" eb="76">
      <t>フ</t>
    </rPh>
    <rPh sb="78" eb="79">
      <t>コト</t>
    </rPh>
    <phoneticPr fontId="1"/>
  </si>
  <si>
    <t xml:space="preserve">まさに魚尽くし。ブイヤベースは言わずもがな、その他のdishも凝った料理方法となっており、フランス料理らしい側面を堪能できた。南仏の漁師料理を上品にいただくというのも乙なもの。
</t>
    <rPh sb="3" eb="4">
      <t>サカナ</t>
    </rPh>
    <rPh sb="4" eb="5">
      <t>ヅ</t>
    </rPh>
    <rPh sb="15" eb="16">
      <t>イ</t>
    </rPh>
    <rPh sb="24" eb="25">
      <t>タ</t>
    </rPh>
    <rPh sb="49" eb="51">
      <t>リョウリ</t>
    </rPh>
    <rPh sb="54" eb="56">
      <t>ソクメン</t>
    </rPh>
    <rPh sb="57" eb="59">
      <t>タンノウ</t>
    </rPh>
    <rPh sb="63" eb="65">
      <t>ナンフツ</t>
    </rPh>
    <rPh sb="66" eb="68">
      <t>リョウシ</t>
    </rPh>
    <rPh sb="68" eb="70">
      <t>リョウリ</t>
    </rPh>
    <rPh sb="71" eb="73">
      <t>ジョウヒン</t>
    </rPh>
    <rPh sb="83" eb="84">
      <t>オツ</t>
    </rPh>
    <phoneticPr fontId="1"/>
  </si>
  <si>
    <t xml:space="preserve">オランダ家庭料理を堪能。メジャーな食材であるジャガイモやニシンを中心に注文。絶品料理は無いものの、家庭的な素朴な味わいが印象的。参加少数であったが、主要メニューを食いつくし満足。
</t>
    <rPh sb="4" eb="8">
      <t>カテイリョウリ</t>
    </rPh>
    <rPh sb="9" eb="11">
      <t>タンノウ</t>
    </rPh>
    <rPh sb="17" eb="19">
      <t>ショクザイ</t>
    </rPh>
    <rPh sb="32" eb="34">
      <t>チュウシン</t>
    </rPh>
    <rPh sb="35" eb="37">
      <t>チュウモン</t>
    </rPh>
    <rPh sb="38" eb="40">
      <t>ゼッピン</t>
    </rPh>
    <rPh sb="40" eb="42">
      <t>リョウリ</t>
    </rPh>
    <rPh sb="43" eb="44">
      <t>ナ</t>
    </rPh>
    <rPh sb="49" eb="52">
      <t>カテイテキ</t>
    </rPh>
    <rPh sb="53" eb="55">
      <t>ソボク</t>
    </rPh>
    <rPh sb="56" eb="57">
      <t>アジ</t>
    </rPh>
    <rPh sb="60" eb="63">
      <t>インショウテキ</t>
    </rPh>
    <rPh sb="64" eb="66">
      <t>サンカ</t>
    </rPh>
    <rPh sb="66" eb="68">
      <t>ショウスウ</t>
    </rPh>
    <rPh sb="74" eb="76">
      <t>シュヨウ</t>
    </rPh>
    <rPh sb="81" eb="82">
      <t>ク</t>
    </rPh>
    <rPh sb="86" eb="88">
      <t>マンゾク</t>
    </rPh>
    <phoneticPr fontId="1"/>
  </si>
  <si>
    <t xml:space="preserve">幹事の私事ではあるが、初めてのフォンデュを経験し、その魅力を堪能した。貸し切り状態だったこともあり、お店のエスコートも熱心で、楽しい会食となった。何も残さず平らげて圧巻！フォンデュって美味しいですね。
</t>
    <rPh sb="0" eb="2">
      <t>カンジ</t>
    </rPh>
    <rPh sb="3" eb="5">
      <t>ワタクシゴト</t>
    </rPh>
    <rPh sb="11" eb="12">
      <t>ハジ</t>
    </rPh>
    <rPh sb="21" eb="23">
      <t>ケイケン</t>
    </rPh>
    <rPh sb="27" eb="29">
      <t>ミリョク</t>
    </rPh>
    <rPh sb="30" eb="32">
      <t>タンノウ</t>
    </rPh>
    <rPh sb="35" eb="36">
      <t>カ</t>
    </rPh>
    <rPh sb="37" eb="38">
      <t>キ</t>
    </rPh>
    <rPh sb="39" eb="41">
      <t>ジョウタイ</t>
    </rPh>
    <rPh sb="51" eb="52">
      <t>ミセ</t>
    </rPh>
    <rPh sb="59" eb="61">
      <t>ネッシン</t>
    </rPh>
    <rPh sb="63" eb="64">
      <t>タノ</t>
    </rPh>
    <rPh sb="66" eb="68">
      <t>カイショク</t>
    </rPh>
    <rPh sb="73" eb="74">
      <t>ナニ</t>
    </rPh>
    <rPh sb="75" eb="76">
      <t>ノコ</t>
    </rPh>
    <rPh sb="78" eb="79">
      <t>タイ</t>
    </rPh>
    <rPh sb="82" eb="84">
      <t>アッカン</t>
    </rPh>
    <rPh sb="92" eb="94">
      <t>オイ</t>
    </rPh>
    <phoneticPr fontId="1"/>
  </si>
  <si>
    <t xml:space="preserve">二度目のホームパーティ形式の開催。普段インド料理屋で見られないインド料理を味わう。それでもスパイシーな味付けはやはりインド。インド文化についても様々に触れてこれまでに無く充実した回ではなかったでしょうか。
</t>
    <rPh sb="0" eb="3">
      <t>ニドメ</t>
    </rPh>
    <rPh sb="11" eb="13">
      <t>ケイシキ</t>
    </rPh>
    <rPh sb="14" eb="16">
      <t>カイサイ</t>
    </rPh>
    <rPh sb="17" eb="19">
      <t>フダン</t>
    </rPh>
    <rPh sb="22" eb="24">
      <t>リョウリ</t>
    </rPh>
    <rPh sb="24" eb="25">
      <t>ヤ</t>
    </rPh>
    <rPh sb="26" eb="27">
      <t>ミ</t>
    </rPh>
    <rPh sb="34" eb="36">
      <t>リョウリ</t>
    </rPh>
    <rPh sb="37" eb="38">
      <t>アジ</t>
    </rPh>
    <rPh sb="51" eb="53">
      <t>アジツ</t>
    </rPh>
    <rPh sb="65" eb="67">
      <t>ブンカ</t>
    </rPh>
    <rPh sb="72" eb="74">
      <t>サマザマ</t>
    </rPh>
    <rPh sb="75" eb="76">
      <t>フ</t>
    </rPh>
    <rPh sb="83" eb="84">
      <t>ナ</t>
    </rPh>
    <rPh sb="85" eb="87">
      <t>ジュウジツ</t>
    </rPh>
    <rPh sb="89" eb="90">
      <t>カイ</t>
    </rPh>
    <phoneticPr fontId="1"/>
  </si>
  <si>
    <t xml:space="preserve">食文化そっちのけで幹事の企画に完全に引きずれれた回。マニアックな問題を出す幹事と、意地になって答える参加者のコントラストがなんとも滑稽。でもでも、幹事の補足説明など、レベルは高かったと思料。
</t>
    <rPh sb="0" eb="3">
      <t>ショクブンカ</t>
    </rPh>
    <rPh sb="9" eb="11">
      <t>カンジ</t>
    </rPh>
    <rPh sb="12" eb="14">
      <t>キカク</t>
    </rPh>
    <rPh sb="15" eb="17">
      <t>カンゼン</t>
    </rPh>
    <rPh sb="18" eb="19">
      <t>ヒ</t>
    </rPh>
    <rPh sb="24" eb="25">
      <t>カイ</t>
    </rPh>
    <rPh sb="32" eb="34">
      <t>モンダイ</t>
    </rPh>
    <rPh sb="35" eb="36">
      <t>ダ</t>
    </rPh>
    <rPh sb="37" eb="39">
      <t>カンジ</t>
    </rPh>
    <rPh sb="41" eb="43">
      <t>イジ</t>
    </rPh>
    <rPh sb="47" eb="48">
      <t>コタ</t>
    </rPh>
    <rPh sb="50" eb="53">
      <t>サンカシャ</t>
    </rPh>
    <rPh sb="65" eb="67">
      <t>コッケイ</t>
    </rPh>
    <rPh sb="73" eb="75">
      <t>カンジ</t>
    </rPh>
    <rPh sb="76" eb="78">
      <t>ホソク</t>
    </rPh>
    <rPh sb="78" eb="80">
      <t>セツメイ</t>
    </rPh>
    <rPh sb="87" eb="88">
      <t>タカ</t>
    </rPh>
    <rPh sb="92" eb="94">
      <t>シリョウ</t>
    </rPh>
    <phoneticPr fontId="1"/>
  </si>
  <si>
    <t xml:space="preserve">ポルトガルの海鮮料理はなかなかバラエティに富んでいたのでは？ それなりに手が込んでいて味付けも工夫してあるものと理解。その他の料理も煮込み系が多くとても家庭的。大航海時代に得た諸国の情報が融合した結果とするのは穿ち過ぎ？
</t>
    <rPh sb="6" eb="7">
      <t>ウミ</t>
    </rPh>
    <rPh sb="7" eb="8">
      <t>スクナ</t>
    </rPh>
    <rPh sb="8" eb="10">
      <t>リョウリ</t>
    </rPh>
    <rPh sb="21" eb="22">
      <t>ト</t>
    </rPh>
    <rPh sb="36" eb="37">
      <t>テ</t>
    </rPh>
    <rPh sb="38" eb="39">
      <t>コ</t>
    </rPh>
    <rPh sb="43" eb="45">
      <t>アジツ</t>
    </rPh>
    <rPh sb="47" eb="49">
      <t>クフウ</t>
    </rPh>
    <rPh sb="56" eb="58">
      <t>リカイ</t>
    </rPh>
    <rPh sb="61" eb="62">
      <t>タ</t>
    </rPh>
    <rPh sb="63" eb="65">
      <t>リョウリ</t>
    </rPh>
    <rPh sb="66" eb="68">
      <t>ニコ</t>
    </rPh>
    <rPh sb="69" eb="70">
      <t>ケイ</t>
    </rPh>
    <rPh sb="71" eb="72">
      <t>オオ</t>
    </rPh>
    <rPh sb="76" eb="79">
      <t>カテイテキ</t>
    </rPh>
    <rPh sb="80" eb="83">
      <t>ダイコウカイ</t>
    </rPh>
    <rPh sb="83" eb="85">
      <t>ジダイ</t>
    </rPh>
    <rPh sb="86" eb="87">
      <t>エ</t>
    </rPh>
    <rPh sb="88" eb="90">
      <t>ショコク</t>
    </rPh>
    <rPh sb="91" eb="93">
      <t>ジョウホウ</t>
    </rPh>
    <rPh sb="94" eb="96">
      <t>ユウゴウ</t>
    </rPh>
    <rPh sb="98" eb="100">
      <t>ケッカ</t>
    </rPh>
    <rPh sb="105" eb="106">
      <t>ウガ</t>
    </rPh>
    <rPh sb="107" eb="108">
      <t>ス</t>
    </rPh>
    <phoneticPr fontId="1"/>
  </si>
  <si>
    <t xml:space="preserve">ドイツの隣国らしく、生ハム、ソーセージ、牛肉の煮込み風料理が登場。なかなか美味だったが、締めにウィンナーコーヒーが飲めなかったというのは、なんとも納得がいかず不満。お洒落な店だけにそうした拘りを大切にして欲しいと思ったのは私だけ？
</t>
    <rPh sb="4" eb="6">
      <t>リンゴク</t>
    </rPh>
    <rPh sb="10" eb="11">
      <t>ナマ</t>
    </rPh>
    <rPh sb="20" eb="22">
      <t>ギュウニク</t>
    </rPh>
    <rPh sb="23" eb="25">
      <t>ニコ</t>
    </rPh>
    <rPh sb="26" eb="27">
      <t>フウ</t>
    </rPh>
    <rPh sb="27" eb="29">
      <t>リョウリ</t>
    </rPh>
    <rPh sb="30" eb="32">
      <t>トウジョウ</t>
    </rPh>
    <rPh sb="37" eb="39">
      <t>ビミ</t>
    </rPh>
    <rPh sb="44" eb="45">
      <t>シ</t>
    </rPh>
    <rPh sb="57" eb="58">
      <t>ノ</t>
    </rPh>
    <rPh sb="73" eb="75">
      <t>ナットク</t>
    </rPh>
    <rPh sb="79" eb="81">
      <t>フマン</t>
    </rPh>
    <rPh sb="83" eb="85">
      <t>シャレ</t>
    </rPh>
    <rPh sb="86" eb="87">
      <t>ミセ</t>
    </rPh>
    <rPh sb="94" eb="95">
      <t>コダワ</t>
    </rPh>
    <rPh sb="97" eb="99">
      <t>タイセツ</t>
    </rPh>
    <rPh sb="102" eb="103">
      <t>ホ</t>
    </rPh>
    <rPh sb="106" eb="107">
      <t>オモ</t>
    </rPh>
    <rPh sb="111" eb="112">
      <t>ワタシ</t>
    </rPh>
    <phoneticPr fontId="1"/>
  </si>
  <si>
    <t xml:space="preserve">マレーシア料理=多国籍料理を実感できる料理の数々。中国、インド、ベトナム…。反面イスラムのルールを守った料理でもあり、自由さと厳格さを兼ね備えた側面を感じた。幹事河野姉は流石。マレーシア常駐者という実力を発揮して参加者をエスコート。
</t>
    <rPh sb="5" eb="7">
      <t>リョウリ</t>
    </rPh>
    <rPh sb="8" eb="11">
      <t>タコクセキ</t>
    </rPh>
    <rPh sb="11" eb="13">
      <t>リョウリ</t>
    </rPh>
    <rPh sb="14" eb="16">
      <t>ジッカン</t>
    </rPh>
    <rPh sb="19" eb="21">
      <t>リョウリ</t>
    </rPh>
    <rPh sb="22" eb="24">
      <t>カズカズ</t>
    </rPh>
    <rPh sb="25" eb="27">
      <t>チュウゴク</t>
    </rPh>
    <rPh sb="38" eb="40">
      <t>ハンメン</t>
    </rPh>
    <rPh sb="49" eb="50">
      <t>マモ</t>
    </rPh>
    <rPh sb="52" eb="54">
      <t>リョウリ</t>
    </rPh>
    <rPh sb="59" eb="61">
      <t>ジユウ</t>
    </rPh>
    <rPh sb="63" eb="65">
      <t>ゲンカク</t>
    </rPh>
    <rPh sb="67" eb="68">
      <t>カ</t>
    </rPh>
    <rPh sb="69" eb="70">
      <t>ソナ</t>
    </rPh>
    <rPh sb="72" eb="74">
      <t>ソクメン</t>
    </rPh>
    <rPh sb="75" eb="76">
      <t>カン</t>
    </rPh>
    <rPh sb="79" eb="81">
      <t>カンジ</t>
    </rPh>
    <rPh sb="81" eb="84">
      <t>コウノアネ</t>
    </rPh>
    <rPh sb="85" eb="87">
      <t>サスガ</t>
    </rPh>
    <rPh sb="93" eb="95">
      <t>ジョウチュウ</t>
    </rPh>
    <rPh sb="95" eb="96">
      <t>シャ</t>
    </rPh>
    <rPh sb="99" eb="101">
      <t>ジツリョク</t>
    </rPh>
    <rPh sb="102" eb="104">
      <t>ハッキ</t>
    </rPh>
    <rPh sb="106" eb="109">
      <t>サンカシャ</t>
    </rPh>
    <phoneticPr fontId="1"/>
  </si>
  <si>
    <t xml:space="preserve">羊、羊、羊…。予想通り、独特の臭みがあるものの、これくらいは許容範囲？ 塩ゆでしただけの豪快な肉の固まりに食らいついた時、素朴な料理に草原での食生活が彷彿とされた。馬頭琴の哀愁に満ちた調べも最高。心が洗われる想いがした。
</t>
    <rPh sb="0" eb="1">
      <t>ヒツジ</t>
    </rPh>
    <rPh sb="2" eb="3">
      <t>ヒツジ</t>
    </rPh>
    <rPh sb="4" eb="5">
      <t>ヒツジ</t>
    </rPh>
    <rPh sb="7" eb="10">
      <t>ヨソウドオ</t>
    </rPh>
    <rPh sb="12" eb="14">
      <t>ドクトク</t>
    </rPh>
    <rPh sb="15" eb="16">
      <t>クサ</t>
    </rPh>
    <rPh sb="30" eb="34">
      <t>キョヨウハンイ</t>
    </rPh>
    <rPh sb="36" eb="37">
      <t>シオ</t>
    </rPh>
    <rPh sb="44" eb="46">
      <t>ゴウカイ</t>
    </rPh>
    <rPh sb="47" eb="48">
      <t>ニク</t>
    </rPh>
    <rPh sb="49" eb="50">
      <t>カタ</t>
    </rPh>
    <rPh sb="53" eb="54">
      <t>ク</t>
    </rPh>
    <rPh sb="59" eb="60">
      <t>トキ</t>
    </rPh>
    <rPh sb="82" eb="84">
      <t>バトウ</t>
    </rPh>
    <rPh sb="84" eb="85">
      <t>コト</t>
    </rPh>
    <rPh sb="86" eb="88">
      <t>アイシュウ</t>
    </rPh>
    <rPh sb="89" eb="90">
      <t>ミ</t>
    </rPh>
    <rPh sb="92" eb="93">
      <t>シラ</t>
    </rPh>
    <rPh sb="95" eb="97">
      <t>サイコウ</t>
    </rPh>
    <rPh sb="98" eb="99">
      <t>ココロ</t>
    </rPh>
    <rPh sb="100" eb="101">
      <t>アラ</t>
    </rPh>
    <rPh sb="104" eb="105">
      <t>オモ</t>
    </rPh>
    <phoneticPr fontId="1"/>
  </si>
  <si>
    <t xml:space="preserve">個性的な料理が並ぶも、フィリピン料理とはなんぞや？と手さぐり状態。しかし、幹事の解説でなるほどと納得。ちょっと東南アジアらしからぬテイストは歴史的影響からかスペイン譲りと判明。分かれば後は店のお姉さんも巻き込んでしっかりお勉強も実施。
</t>
    <rPh sb="0" eb="3">
      <t>コセイテキ</t>
    </rPh>
    <rPh sb="4" eb="6">
      <t>リョウリ</t>
    </rPh>
    <rPh sb="7" eb="8">
      <t>ナラ</t>
    </rPh>
    <rPh sb="16" eb="18">
      <t>リョウリ</t>
    </rPh>
    <rPh sb="26" eb="27">
      <t>テ</t>
    </rPh>
    <rPh sb="30" eb="32">
      <t>ジョウタイ</t>
    </rPh>
    <rPh sb="37" eb="39">
      <t>カンジ</t>
    </rPh>
    <rPh sb="40" eb="42">
      <t>カイセツ</t>
    </rPh>
    <rPh sb="48" eb="50">
      <t>ナットク</t>
    </rPh>
    <rPh sb="55" eb="57">
      <t>トウナン</t>
    </rPh>
    <rPh sb="70" eb="73">
      <t>レキシテキ</t>
    </rPh>
    <rPh sb="73" eb="75">
      <t>エイキョウ</t>
    </rPh>
    <rPh sb="82" eb="83">
      <t>ユズ</t>
    </rPh>
    <rPh sb="85" eb="87">
      <t>ハンメイ</t>
    </rPh>
    <rPh sb="88" eb="89">
      <t>ワ</t>
    </rPh>
    <rPh sb="92" eb="93">
      <t>アト</t>
    </rPh>
    <rPh sb="94" eb="95">
      <t>ミセ</t>
    </rPh>
    <rPh sb="97" eb="98">
      <t>ネエ</t>
    </rPh>
    <rPh sb="101" eb="102">
      <t>マ</t>
    </rPh>
    <rPh sb="103" eb="104">
      <t>コ</t>
    </rPh>
    <rPh sb="111" eb="113">
      <t>ベンキョウ</t>
    </rPh>
    <rPh sb="114" eb="116">
      <t>ジッシ</t>
    </rPh>
    <phoneticPr fontId="1"/>
  </si>
  <si>
    <t xml:space="preserve">東南アジアらしい料理だったとの印象。燐国マレーシア料理に比して中華料理的色彩が強いと感じられたのは、この国の人口比の７割を中国系が占めることに関係あり？　まあ、日本風の味付けという側面も強かったかとも思うが、「らしさ」は堪能。
</t>
    <rPh sb="0" eb="2">
      <t>トウナン</t>
    </rPh>
    <rPh sb="8" eb="10">
      <t>リョウリ</t>
    </rPh>
    <rPh sb="15" eb="17">
      <t>インショウ</t>
    </rPh>
    <rPh sb="18" eb="19">
      <t>リン</t>
    </rPh>
    <rPh sb="19" eb="20">
      <t>コク</t>
    </rPh>
    <rPh sb="25" eb="27">
      <t>リョウリ</t>
    </rPh>
    <rPh sb="28" eb="29">
      <t>ヒ</t>
    </rPh>
    <rPh sb="31" eb="33">
      <t>チュウカ</t>
    </rPh>
    <rPh sb="33" eb="35">
      <t>リョウリ</t>
    </rPh>
    <rPh sb="35" eb="36">
      <t>テキ</t>
    </rPh>
    <rPh sb="36" eb="38">
      <t>シキサイ</t>
    </rPh>
    <rPh sb="39" eb="40">
      <t>ツヨ</t>
    </rPh>
    <rPh sb="42" eb="43">
      <t>カン</t>
    </rPh>
    <rPh sb="52" eb="53">
      <t>クニ</t>
    </rPh>
    <rPh sb="54" eb="57">
      <t>ジンコウヒ</t>
    </rPh>
    <rPh sb="59" eb="60">
      <t>ワ</t>
    </rPh>
    <rPh sb="61" eb="64">
      <t>チュウゴクケイ</t>
    </rPh>
    <rPh sb="65" eb="66">
      <t>シ</t>
    </rPh>
    <rPh sb="71" eb="73">
      <t>カンケイ</t>
    </rPh>
    <rPh sb="80" eb="83">
      <t>ニホンフウ</t>
    </rPh>
    <rPh sb="84" eb="86">
      <t>アジツ</t>
    </rPh>
    <rPh sb="90" eb="92">
      <t>ソクメン</t>
    </rPh>
    <rPh sb="93" eb="94">
      <t>ツヨ</t>
    </rPh>
    <rPh sb="100" eb="101">
      <t>オモ</t>
    </rPh>
    <rPh sb="110" eb="112">
      <t>タンノウ</t>
    </rPh>
    <phoneticPr fontId="1"/>
  </si>
  <si>
    <t xml:space="preserve">2ndテーマは家庭料理+お店の特注コース。国内の数ある店からの選択にしてはパワーが無いとも思われたが、日常的な韓国料理の風情は満喫できたと言える。独特の辛味の満喫もさることながら、サムゲタンに準備された秘密の配合の塩が感動的に美味。
</t>
    <rPh sb="7" eb="11">
      <t>カテイリョウリ</t>
    </rPh>
    <rPh sb="13" eb="14">
      <t>ミセ</t>
    </rPh>
    <rPh sb="15" eb="17">
      <t>トクチュウ</t>
    </rPh>
    <rPh sb="21" eb="23">
      <t>コクナイ</t>
    </rPh>
    <rPh sb="24" eb="25">
      <t>カズ</t>
    </rPh>
    <rPh sb="27" eb="28">
      <t>テン</t>
    </rPh>
    <rPh sb="31" eb="33">
      <t>センタク</t>
    </rPh>
    <rPh sb="41" eb="42">
      <t>ナ</t>
    </rPh>
    <rPh sb="45" eb="46">
      <t>オモ</t>
    </rPh>
    <rPh sb="51" eb="53">
      <t>ニチジョウ</t>
    </rPh>
    <rPh sb="53" eb="54">
      <t>テキ</t>
    </rPh>
    <rPh sb="55" eb="57">
      <t>カンコク</t>
    </rPh>
    <rPh sb="57" eb="59">
      <t>リョウリ</t>
    </rPh>
    <rPh sb="60" eb="62">
      <t>フゼイ</t>
    </rPh>
    <rPh sb="63" eb="65">
      <t>マンキツ</t>
    </rPh>
    <rPh sb="69" eb="70">
      <t>イ</t>
    </rPh>
    <rPh sb="73" eb="75">
      <t>ドクトク</t>
    </rPh>
    <rPh sb="76" eb="78">
      <t>カラミ</t>
    </rPh>
    <rPh sb="79" eb="81">
      <t>マンキツ</t>
    </rPh>
    <rPh sb="96" eb="98">
      <t>ジュンビ</t>
    </rPh>
    <rPh sb="101" eb="103">
      <t>ヒミツ</t>
    </rPh>
    <rPh sb="104" eb="106">
      <t>ハイゴウ</t>
    </rPh>
    <rPh sb="107" eb="108">
      <t>シオ</t>
    </rPh>
    <rPh sb="109" eb="112">
      <t>カンドウテキ</t>
    </rPh>
    <rPh sb="113" eb="115">
      <t>ビミ</t>
    </rPh>
    <phoneticPr fontId="1"/>
  </si>
  <si>
    <t xml:space="preserve">濃厚な味の料理が並ぶ。屋台風といった風情を感じさせる。サテやナシゴレンなどなかなか美味であったが、あまりインドネシアについての観点で盛り上がらなかったのは残念。かの有名なドリアンを食したが、思いの外食べられた？
</t>
    <rPh sb="0" eb="2">
      <t>ノウコウ</t>
    </rPh>
    <rPh sb="3" eb="4">
      <t>アジ</t>
    </rPh>
    <rPh sb="5" eb="7">
      <t>リョウリ</t>
    </rPh>
    <rPh sb="8" eb="9">
      <t>ナラ</t>
    </rPh>
    <rPh sb="11" eb="14">
      <t>ヤタイフウ</t>
    </rPh>
    <rPh sb="18" eb="20">
      <t>フゼイ</t>
    </rPh>
    <rPh sb="21" eb="22">
      <t>カン</t>
    </rPh>
    <rPh sb="41" eb="43">
      <t>ビミ</t>
    </rPh>
    <rPh sb="63" eb="65">
      <t>カンテン</t>
    </rPh>
    <rPh sb="66" eb="67">
      <t>モ</t>
    </rPh>
    <rPh sb="68" eb="69">
      <t>ア</t>
    </rPh>
    <rPh sb="77" eb="79">
      <t>ザンネン</t>
    </rPh>
    <rPh sb="82" eb="84">
      <t>ユウメイ</t>
    </rPh>
    <rPh sb="90" eb="91">
      <t>ショク</t>
    </rPh>
    <rPh sb="95" eb="96">
      <t>オモ</t>
    </rPh>
    <rPh sb="98" eb="99">
      <t>ホカ</t>
    </rPh>
    <rPh sb="99" eb="100">
      <t>タ</t>
    </rPh>
    <phoneticPr fontId="1"/>
  </si>
  <si>
    <t xml:space="preserve">幹事含めて豪州への渡航経験者が多かったせいか大盛り上がり。ワニ、カンガルー等と豪州特有の食材が並んだことも有り、食文化としての楽しみも十二分に満喫。参加メンバー各々、詰め込むのも(食べ物)、吐き出すのも(知識)、充分満喫。
</t>
    <rPh sb="0" eb="2">
      <t>カンジ</t>
    </rPh>
    <rPh sb="2" eb="3">
      <t>フク</t>
    </rPh>
    <rPh sb="5" eb="7">
      <t>ゴウシュウ</t>
    </rPh>
    <rPh sb="9" eb="11">
      <t>トコウ</t>
    </rPh>
    <rPh sb="11" eb="14">
      <t>ケイケンシャ</t>
    </rPh>
    <rPh sb="15" eb="16">
      <t>オオ</t>
    </rPh>
    <rPh sb="22" eb="24">
      <t>オオモ</t>
    </rPh>
    <rPh sb="25" eb="26">
      <t>ア</t>
    </rPh>
    <rPh sb="37" eb="38">
      <t>ナド</t>
    </rPh>
    <rPh sb="39" eb="41">
      <t>ゴウシュウ</t>
    </rPh>
    <rPh sb="41" eb="43">
      <t>トクユウ</t>
    </rPh>
    <rPh sb="44" eb="46">
      <t>ショクザイ</t>
    </rPh>
    <rPh sb="47" eb="48">
      <t>ナラ</t>
    </rPh>
    <rPh sb="53" eb="54">
      <t>ア</t>
    </rPh>
    <rPh sb="56" eb="59">
      <t>ショクブンカ</t>
    </rPh>
    <rPh sb="63" eb="64">
      <t>タノ</t>
    </rPh>
    <rPh sb="67" eb="70">
      <t>ジュウニブン</t>
    </rPh>
    <rPh sb="71" eb="73">
      <t>マンキツ</t>
    </rPh>
    <rPh sb="74" eb="76">
      <t>サンカ</t>
    </rPh>
    <rPh sb="80" eb="82">
      <t>オノオノ</t>
    </rPh>
    <rPh sb="83" eb="84">
      <t>ツ</t>
    </rPh>
    <rPh sb="85" eb="86">
      <t>コ</t>
    </rPh>
    <rPh sb="90" eb="91">
      <t>タ</t>
    </rPh>
    <rPh sb="92" eb="93">
      <t>モノ</t>
    </rPh>
    <rPh sb="95" eb="96">
      <t>ハ</t>
    </rPh>
    <rPh sb="97" eb="98">
      <t>ダ</t>
    </rPh>
    <rPh sb="102" eb="104">
      <t>チシキ</t>
    </rPh>
    <rPh sb="106" eb="108">
      <t>ジュウブン</t>
    </rPh>
    <rPh sb="108" eb="110">
      <t>マンキツ</t>
    </rPh>
    <phoneticPr fontId="1"/>
  </si>
  <si>
    <t xml:space="preserve">平壌冷麺を狙っての店選択。高麗ホテル修行の料理人によるチェンバンミョンを食す。
それ以外に北朝鮮を醸すメニューが無かったのは残念であったが、冷麺自体はそこそこ堪能できたという印象。
</t>
    <rPh sb="0" eb="2">
      <t>ピョンヤン</t>
    </rPh>
    <rPh sb="2" eb="3">
      <t>レイ</t>
    </rPh>
    <rPh sb="3" eb="4">
      <t>メン</t>
    </rPh>
    <rPh sb="5" eb="6">
      <t>ネラ</t>
    </rPh>
    <rPh sb="9" eb="12">
      <t>ミセセンタク</t>
    </rPh>
    <rPh sb="13" eb="15">
      <t>コウライ</t>
    </rPh>
    <rPh sb="18" eb="20">
      <t>シュギョウ</t>
    </rPh>
    <rPh sb="21" eb="24">
      <t>リョウリニン</t>
    </rPh>
    <rPh sb="36" eb="37">
      <t>ショク</t>
    </rPh>
    <rPh sb="42" eb="44">
      <t>イガイ</t>
    </rPh>
    <rPh sb="45" eb="48">
      <t>キタチョウセン</t>
    </rPh>
    <rPh sb="49" eb="50">
      <t>カモ</t>
    </rPh>
    <rPh sb="56" eb="57">
      <t>ナ</t>
    </rPh>
    <rPh sb="62" eb="64">
      <t>ザンネン</t>
    </rPh>
    <rPh sb="70" eb="71">
      <t>レイ</t>
    </rPh>
    <rPh sb="71" eb="72">
      <t>メン</t>
    </rPh>
    <rPh sb="72" eb="74">
      <t>ジタイ</t>
    </rPh>
    <rPh sb="79" eb="81">
      <t>タンノウ</t>
    </rPh>
    <rPh sb="87" eb="89">
      <t>インショウ</t>
    </rPh>
    <phoneticPr fontId="1"/>
  </si>
  <si>
    <t xml:space="preserve">マスターを交えてのミクロネシア談義を堪能。
スペイン料理をベースにした料理も美味。特にアッモンディガス・ココは美味しくて思わずお替り！　其の他トロピカルな料理も南国料理風情があった。
様々な食材の解説も興味深かった。
</t>
    <rPh sb="5" eb="6">
      <t>マジ</t>
    </rPh>
    <rPh sb="15" eb="17">
      <t>ダンギ</t>
    </rPh>
    <rPh sb="18" eb="20">
      <t>タンノウ</t>
    </rPh>
    <rPh sb="26" eb="28">
      <t>リョウリ</t>
    </rPh>
    <rPh sb="35" eb="37">
      <t>リョウリ</t>
    </rPh>
    <rPh sb="38" eb="40">
      <t>ビミ</t>
    </rPh>
    <rPh sb="41" eb="42">
      <t>トク</t>
    </rPh>
    <rPh sb="55" eb="57">
      <t>オイ</t>
    </rPh>
    <rPh sb="60" eb="61">
      <t>オモ</t>
    </rPh>
    <rPh sb="64" eb="65">
      <t>カワ</t>
    </rPh>
    <rPh sb="68" eb="69">
      <t>ソ</t>
    </rPh>
    <rPh sb="70" eb="71">
      <t>タ</t>
    </rPh>
    <rPh sb="77" eb="79">
      <t>リョウリ</t>
    </rPh>
    <rPh sb="80" eb="82">
      <t>ナンゴク</t>
    </rPh>
    <rPh sb="82" eb="84">
      <t>リョウリ</t>
    </rPh>
    <rPh sb="84" eb="86">
      <t>フゼイ</t>
    </rPh>
    <rPh sb="92" eb="94">
      <t>サマザマ</t>
    </rPh>
    <rPh sb="95" eb="97">
      <t>ショクザイ</t>
    </rPh>
    <rPh sb="98" eb="100">
      <t>カイセツ</t>
    </rPh>
    <rPh sb="101" eb="103">
      <t>キョウミ</t>
    </rPh>
    <rPh sb="103" eb="104">
      <t>フカ</t>
    </rPh>
    <phoneticPr fontId="1"/>
  </si>
  <si>
    <t xml:space="preserve">イギリス料理より不味いと噂されるフィンランド料理にチャレンジ。マスターの材料と料理法への拘りはなかなかのものだった。フィンランド料理の特徴を素朴さと捉えるか、味気ないと捉えるか。マスタの説明を受けて、フィンランドらしさは満喫！と言えましょう。
</t>
    <rPh sb="4" eb="6">
      <t>リョウリ</t>
    </rPh>
    <rPh sb="8" eb="10">
      <t>マズ</t>
    </rPh>
    <rPh sb="12" eb="13">
      <t>ウワサ</t>
    </rPh>
    <rPh sb="22" eb="24">
      <t>リョウリ</t>
    </rPh>
    <rPh sb="36" eb="38">
      <t>ザイリョウ</t>
    </rPh>
    <rPh sb="39" eb="42">
      <t>リョウリホウ</t>
    </rPh>
    <rPh sb="44" eb="45">
      <t>コダワ</t>
    </rPh>
    <rPh sb="64" eb="66">
      <t>リョウリ</t>
    </rPh>
    <rPh sb="67" eb="69">
      <t>トクチョウ</t>
    </rPh>
    <rPh sb="70" eb="72">
      <t>ソボク</t>
    </rPh>
    <rPh sb="74" eb="75">
      <t>トラ</t>
    </rPh>
    <rPh sb="79" eb="81">
      <t>アジケ</t>
    </rPh>
    <rPh sb="84" eb="85">
      <t>トラ</t>
    </rPh>
    <rPh sb="93" eb="95">
      <t>セツメイ</t>
    </rPh>
    <rPh sb="96" eb="97">
      <t>ウ</t>
    </rPh>
    <rPh sb="110" eb="112">
      <t>マンキツ</t>
    </rPh>
    <rPh sb="114" eb="115">
      <t>イ</t>
    </rPh>
    <phoneticPr fontId="1"/>
  </si>
  <si>
    <t xml:space="preserve">メキシコ料理にブリトーなんかない。アメリカナイズされたメキシコ料理に騙されるな！とばかりにマスターの熱意に満ちた料理を堪能。ＳＰメニューも登場してメキシコ料理のなんたるかに開眼？　トルティーヤにくるむと素朴な味わいになる不思議さは魅力的。
</t>
    <rPh sb="4" eb="6">
      <t>リョウリ</t>
    </rPh>
    <rPh sb="31" eb="33">
      <t>リョウリ</t>
    </rPh>
    <rPh sb="34" eb="35">
      <t>ダマ</t>
    </rPh>
    <rPh sb="50" eb="52">
      <t>ネツイ</t>
    </rPh>
    <rPh sb="53" eb="54">
      <t>ミ</t>
    </rPh>
    <rPh sb="56" eb="58">
      <t>リョウリ</t>
    </rPh>
    <rPh sb="59" eb="61">
      <t>タンノウ</t>
    </rPh>
    <rPh sb="69" eb="71">
      <t>トウジョウ</t>
    </rPh>
    <rPh sb="77" eb="79">
      <t>リョウリ</t>
    </rPh>
    <rPh sb="86" eb="88">
      <t>カイガン</t>
    </rPh>
    <rPh sb="101" eb="103">
      <t>ソボク</t>
    </rPh>
    <rPh sb="104" eb="105">
      <t>アジ</t>
    </rPh>
    <rPh sb="110" eb="113">
      <t>フシギ</t>
    </rPh>
    <rPh sb="115" eb="118">
      <t>ミリョクテキ</t>
    </rPh>
    <phoneticPr fontId="1"/>
  </si>
  <si>
    <t xml:space="preserve">アンデルセンに代表されるデンマーク。豚肉とジャガイモ、乳製品が食材と言われるが、今回堪能できたのは残念ながらチーズのみ。
しかし、幹事中心に小ネタを皆が用意して、情報交換できたのはせめてものデンマーク探訪だった。
</t>
    <rPh sb="7" eb="9">
      <t>ダイヒョウ</t>
    </rPh>
    <rPh sb="18" eb="20">
      <t>ブタニク</t>
    </rPh>
    <rPh sb="27" eb="30">
      <t>ニュウセイヒン</t>
    </rPh>
    <rPh sb="31" eb="33">
      <t>ショクザイ</t>
    </rPh>
    <rPh sb="34" eb="35">
      <t>イ</t>
    </rPh>
    <rPh sb="40" eb="42">
      <t>コンカイ</t>
    </rPh>
    <rPh sb="42" eb="44">
      <t>タンノウ</t>
    </rPh>
    <rPh sb="49" eb="51">
      <t>ザンネン</t>
    </rPh>
    <rPh sb="65" eb="67">
      <t>カンジ</t>
    </rPh>
    <rPh sb="67" eb="69">
      <t>チュウシン</t>
    </rPh>
    <rPh sb="70" eb="71">
      <t>チイ</t>
    </rPh>
    <rPh sb="74" eb="75">
      <t>ミナ</t>
    </rPh>
    <rPh sb="76" eb="78">
      <t>ヨウイ</t>
    </rPh>
    <rPh sb="81" eb="83">
      <t>ジョウホウ</t>
    </rPh>
    <rPh sb="83" eb="85">
      <t>コウカン</t>
    </rPh>
    <rPh sb="100" eb="102">
      <t>タンボウ</t>
    </rPh>
    <phoneticPr fontId="1"/>
  </si>
  <si>
    <t xml:space="preserve">インド料理との違いは？スパイシーな料理が並ぶ中、ストリング・ホッパーにその答えを見つけた気になったが果たして…。幹事殿の蘊蓄も冴え、久々に知識を食った幹事の会となった。とは言え、やっぱり主役はセイロンティー？
</t>
    <rPh sb="3" eb="5">
      <t>リョウリ</t>
    </rPh>
    <rPh sb="7" eb="8">
      <t>チガ</t>
    </rPh>
    <rPh sb="17" eb="19">
      <t>リョウリ</t>
    </rPh>
    <rPh sb="20" eb="21">
      <t>ナラ</t>
    </rPh>
    <rPh sb="22" eb="23">
      <t>ナカ</t>
    </rPh>
    <rPh sb="37" eb="38">
      <t>コタ</t>
    </rPh>
    <rPh sb="40" eb="41">
      <t>ミ</t>
    </rPh>
    <rPh sb="44" eb="45">
      <t>キ</t>
    </rPh>
    <rPh sb="50" eb="51">
      <t>ハ</t>
    </rPh>
    <rPh sb="56" eb="59">
      <t>カンジドノ</t>
    </rPh>
    <rPh sb="60" eb="62">
      <t>ウンチク</t>
    </rPh>
    <rPh sb="63" eb="64">
      <t>サ</t>
    </rPh>
    <rPh sb="66" eb="68">
      <t>ヒサビサ</t>
    </rPh>
    <rPh sb="69" eb="71">
      <t>チシキ</t>
    </rPh>
    <rPh sb="72" eb="73">
      <t>ク</t>
    </rPh>
    <rPh sb="75" eb="77">
      <t>カンジ</t>
    </rPh>
    <rPh sb="78" eb="79">
      <t>カイ</t>
    </rPh>
    <rPh sb="86" eb="87">
      <t>イ</t>
    </rPh>
    <rPh sb="93" eb="95">
      <t>シュヤク</t>
    </rPh>
    <phoneticPr fontId="1"/>
  </si>
  <si>
    <t xml:space="preserve">粗野なフランス料理という趣のベルギー料理。代表的食材ムール貝は、小振りながらメンバの認識を新たに。他にグリーンソースの鰻料理、生ハム、ワッフル…。頭からお尻まで独特の素材が展開され、ベルギーへ親近感が湧いた。
</t>
    <rPh sb="0" eb="2">
      <t>ソヤ</t>
    </rPh>
    <rPh sb="7" eb="9">
      <t>リョウリ</t>
    </rPh>
    <rPh sb="12" eb="13">
      <t>オモムキ</t>
    </rPh>
    <rPh sb="18" eb="20">
      <t>リョウリ</t>
    </rPh>
    <rPh sb="21" eb="23">
      <t>ダイヒョウ</t>
    </rPh>
    <rPh sb="23" eb="24">
      <t>テキ</t>
    </rPh>
    <rPh sb="24" eb="26">
      <t>ショクザイ</t>
    </rPh>
    <rPh sb="29" eb="30">
      <t>ガイ</t>
    </rPh>
    <rPh sb="32" eb="34">
      <t>コブ</t>
    </rPh>
    <rPh sb="42" eb="44">
      <t>ニンシキ</t>
    </rPh>
    <rPh sb="45" eb="46">
      <t>アラ</t>
    </rPh>
    <rPh sb="49" eb="50">
      <t>タ</t>
    </rPh>
    <rPh sb="59" eb="60">
      <t>ウナギ</t>
    </rPh>
    <rPh sb="60" eb="62">
      <t>リョウリ</t>
    </rPh>
    <rPh sb="63" eb="64">
      <t>ナマ</t>
    </rPh>
    <rPh sb="73" eb="74">
      <t>アタマ</t>
    </rPh>
    <rPh sb="77" eb="78">
      <t>シリ</t>
    </rPh>
    <rPh sb="80" eb="82">
      <t>ドクトク</t>
    </rPh>
    <rPh sb="83" eb="85">
      <t>ソザイ</t>
    </rPh>
    <rPh sb="86" eb="88">
      <t>テンカイ</t>
    </rPh>
    <rPh sb="96" eb="99">
      <t>シンキンカン</t>
    </rPh>
    <rPh sb="100" eb="101">
      <t>ワ</t>
    </rPh>
    <phoneticPr fontId="1"/>
  </si>
  <si>
    <t xml:space="preserve">タイ料理って美味しいですねぇ。トムヤムクン、ココナッツ風味、パイナップルチャーハン…、ドリアンも含めて、日本には無い味わいを持ちながら、それでも独自の美味しさを醸す料理。臨場感溢れる話題の調味料で益々味わいが増したとの感想。
</t>
    <rPh sb="2" eb="4">
      <t>リョウリ</t>
    </rPh>
    <rPh sb="6" eb="8">
      <t>オイ</t>
    </rPh>
    <rPh sb="27" eb="29">
      <t>フウミ</t>
    </rPh>
    <rPh sb="48" eb="49">
      <t>フク</t>
    </rPh>
    <rPh sb="52" eb="54">
      <t>ニホン</t>
    </rPh>
    <rPh sb="56" eb="57">
      <t>ナ</t>
    </rPh>
    <rPh sb="58" eb="59">
      <t>アジ</t>
    </rPh>
    <rPh sb="62" eb="63">
      <t>モ</t>
    </rPh>
    <rPh sb="72" eb="74">
      <t>ドクジ</t>
    </rPh>
    <rPh sb="75" eb="77">
      <t>オイ</t>
    </rPh>
    <rPh sb="80" eb="81">
      <t>カモ</t>
    </rPh>
    <rPh sb="82" eb="84">
      <t>リョウリ</t>
    </rPh>
    <rPh sb="85" eb="88">
      <t>リンジョウカン</t>
    </rPh>
    <rPh sb="88" eb="89">
      <t>アフ</t>
    </rPh>
    <rPh sb="91" eb="93">
      <t>ワダイ</t>
    </rPh>
    <rPh sb="94" eb="97">
      <t>チョウミリョウ</t>
    </rPh>
    <rPh sb="98" eb="100">
      <t>マスマス</t>
    </rPh>
    <rPh sb="100" eb="101">
      <t>アジ</t>
    </rPh>
    <rPh sb="104" eb="105">
      <t>マ</t>
    </rPh>
    <rPh sb="109" eb="111">
      <t>カンソウ</t>
    </rPh>
    <phoneticPr fontId="1"/>
  </si>
  <si>
    <t xml:space="preserve">バイキング（スモーガスボード）に準じた構成で、しかしフランス料理的フルコース体裁にて、典型的スウェーデン料理を堪能。　中でも名物料理ミートボールと「ヤンソンの誘惑」は絶品。こってりした味わいながらも家庭的な料理との印象も。
</t>
    <rPh sb="16" eb="17">
      <t>ジュン</t>
    </rPh>
    <rPh sb="19" eb="21">
      <t>コウセイ</t>
    </rPh>
    <rPh sb="30" eb="32">
      <t>リョウリ</t>
    </rPh>
    <rPh sb="32" eb="33">
      <t>テキ</t>
    </rPh>
    <rPh sb="38" eb="40">
      <t>テイサイ</t>
    </rPh>
    <rPh sb="43" eb="45">
      <t>テンケイ</t>
    </rPh>
    <rPh sb="45" eb="46">
      <t>テキ</t>
    </rPh>
    <rPh sb="52" eb="54">
      <t>リョウリ</t>
    </rPh>
    <rPh sb="55" eb="57">
      <t>タンノウ</t>
    </rPh>
    <rPh sb="59" eb="60">
      <t>ナカ</t>
    </rPh>
    <rPh sb="62" eb="64">
      <t>メイブツ</t>
    </rPh>
    <rPh sb="64" eb="66">
      <t>リョウリ</t>
    </rPh>
    <rPh sb="79" eb="81">
      <t>ユウワク</t>
    </rPh>
    <rPh sb="83" eb="85">
      <t>ゼッピン</t>
    </rPh>
    <rPh sb="92" eb="93">
      <t>アジ</t>
    </rPh>
    <rPh sb="99" eb="102">
      <t>カテイテキ</t>
    </rPh>
    <rPh sb="103" eb="105">
      <t>リョウリ</t>
    </rPh>
    <rPh sb="107" eb="109">
      <t>インショウ</t>
    </rPh>
    <phoneticPr fontId="1"/>
  </si>
  <si>
    <t xml:space="preserve">たった一杯のドリンクで－３０℃の世界に３０分。氷の部屋は寒いかと思いきや、コートのせいか気にもならずに平気でうろうろ。人が多くて落ち着けなかったが、人が減った際にはなかなか魅力的な空間が眼前に。でもスウェーデン談義は全く成されず。
</t>
    <rPh sb="3" eb="5">
      <t>イッパイ</t>
    </rPh>
    <rPh sb="16" eb="18">
      <t>セカイ</t>
    </rPh>
    <rPh sb="21" eb="22">
      <t>フン</t>
    </rPh>
    <rPh sb="23" eb="24">
      <t>コオリ</t>
    </rPh>
    <rPh sb="25" eb="27">
      <t>ヘヤ</t>
    </rPh>
    <rPh sb="28" eb="29">
      <t>サム</t>
    </rPh>
    <rPh sb="32" eb="33">
      <t>オモ</t>
    </rPh>
    <rPh sb="44" eb="45">
      <t>キ</t>
    </rPh>
    <rPh sb="51" eb="53">
      <t>ヘイキ</t>
    </rPh>
    <rPh sb="59" eb="60">
      <t>ヒト</t>
    </rPh>
    <rPh sb="61" eb="62">
      <t>オオ</t>
    </rPh>
    <rPh sb="64" eb="65">
      <t>オ</t>
    </rPh>
    <rPh sb="66" eb="67">
      <t>ツ</t>
    </rPh>
    <rPh sb="74" eb="75">
      <t>ヒト</t>
    </rPh>
    <rPh sb="76" eb="77">
      <t>ヘ</t>
    </rPh>
    <rPh sb="79" eb="80">
      <t>サイ</t>
    </rPh>
    <rPh sb="86" eb="89">
      <t>ミリョクテキ</t>
    </rPh>
    <rPh sb="90" eb="92">
      <t>クウカン</t>
    </rPh>
    <rPh sb="93" eb="95">
      <t>ガンゼン</t>
    </rPh>
    <rPh sb="105" eb="107">
      <t>ダンギ</t>
    </rPh>
    <rPh sb="108" eb="109">
      <t>マッタ</t>
    </rPh>
    <rPh sb="110" eb="111">
      <t>ナ</t>
    </rPh>
    <phoneticPr fontId="1"/>
  </si>
  <si>
    <t xml:space="preserve">チリ大使館にお勤めのエマさん宅で開催。食材やメニューに凝っていただき、チリ家庭料理を満喫。酸味が強いことと、豪快な肉料理が印象的だったが、それぞれが個性を発揮して様々な味わいを楽しんだ。楽しめた。エマさんの解説も理解を深めてくれた。
</t>
    <rPh sb="2" eb="5">
      <t>タイシカン</t>
    </rPh>
    <rPh sb="7" eb="8">
      <t>ツト</t>
    </rPh>
    <rPh sb="14" eb="15">
      <t>タク</t>
    </rPh>
    <rPh sb="16" eb="18">
      <t>カイサイ</t>
    </rPh>
    <rPh sb="19" eb="21">
      <t>ショクザイ</t>
    </rPh>
    <rPh sb="27" eb="28">
      <t>コ</t>
    </rPh>
    <rPh sb="37" eb="41">
      <t>カテイリョウリ</t>
    </rPh>
    <rPh sb="42" eb="44">
      <t>マンキツ</t>
    </rPh>
    <rPh sb="45" eb="47">
      <t>サンミ</t>
    </rPh>
    <rPh sb="48" eb="49">
      <t>ツヨ</t>
    </rPh>
    <rPh sb="54" eb="56">
      <t>ゴウカイ</t>
    </rPh>
    <rPh sb="57" eb="58">
      <t>ニク</t>
    </rPh>
    <rPh sb="58" eb="60">
      <t>リョウリ</t>
    </rPh>
    <rPh sb="61" eb="63">
      <t>インショウ</t>
    </rPh>
    <rPh sb="63" eb="64">
      <t>テキ</t>
    </rPh>
    <rPh sb="74" eb="76">
      <t>コセイ</t>
    </rPh>
    <rPh sb="77" eb="79">
      <t>ハッキ</t>
    </rPh>
    <rPh sb="81" eb="83">
      <t>サマザマ</t>
    </rPh>
    <rPh sb="84" eb="85">
      <t>アジ</t>
    </rPh>
    <rPh sb="88" eb="89">
      <t>タノ</t>
    </rPh>
    <rPh sb="93" eb="94">
      <t>タノ</t>
    </rPh>
    <rPh sb="103" eb="105">
      <t>カイセツ</t>
    </rPh>
    <rPh sb="106" eb="108">
      <t>リカイ</t>
    </rPh>
    <rPh sb="109" eb="110">
      <t>フカ</t>
    </rPh>
    <phoneticPr fontId="1"/>
  </si>
  <si>
    <t xml:space="preserve">まさにトナカイとノルウェーサーモンの回。羊系の臭みがあるトナカイと、脂肪分たっぷりのサーモンを食しながら北欧の空気を吸った気分に。店は上品かつ親近感ある風情。スウェーデン料理の店でもあるのでそちらへのチャレンジも面白そう。
</t>
    <rPh sb="18" eb="19">
      <t>カイ</t>
    </rPh>
    <rPh sb="20" eb="21">
      <t>ヒツジ</t>
    </rPh>
    <rPh sb="21" eb="22">
      <t>ケイ</t>
    </rPh>
    <rPh sb="23" eb="24">
      <t>クサ</t>
    </rPh>
    <rPh sb="34" eb="37">
      <t>シボウブン</t>
    </rPh>
    <rPh sb="47" eb="48">
      <t>ショク</t>
    </rPh>
    <rPh sb="52" eb="54">
      <t>ホクオウ</t>
    </rPh>
    <rPh sb="55" eb="57">
      <t>クウキ</t>
    </rPh>
    <rPh sb="58" eb="59">
      <t>ス</t>
    </rPh>
    <rPh sb="61" eb="63">
      <t>キブン</t>
    </rPh>
    <rPh sb="65" eb="66">
      <t>ミセ</t>
    </rPh>
    <rPh sb="67" eb="69">
      <t>ジョウヒン</t>
    </rPh>
    <rPh sb="71" eb="74">
      <t>シンキンカン</t>
    </rPh>
    <rPh sb="76" eb="78">
      <t>フゼイ</t>
    </rPh>
    <rPh sb="85" eb="87">
      <t>リョウリ</t>
    </rPh>
    <rPh sb="88" eb="89">
      <t>ミセ</t>
    </rPh>
    <rPh sb="106" eb="108">
      <t>オモシロ</t>
    </rPh>
    <phoneticPr fontId="1"/>
  </si>
  <si>
    <t xml:space="preserve">兵庫県宝塚で開催。幹事殿企画にて観光およびＪＧＴも並催。料理は定番ﾌｨｯｼｭ&amp;ﾁｯﾌﾟｽ他雰囲気充分。中でもラム肉の蜂蜜焼きは一品！ゲスト二名含め蘊蓄も充実。来店中のＮＺ人が我等に関心を持ち自家製クッキーをおすそ分け。感激！大成功！
</t>
    <rPh sb="0" eb="3">
      <t>ヒョウゴケン</t>
    </rPh>
    <rPh sb="3" eb="5">
      <t>タカラヅカ</t>
    </rPh>
    <rPh sb="6" eb="8">
      <t>カイサイ</t>
    </rPh>
    <rPh sb="9" eb="11">
      <t>カンジ</t>
    </rPh>
    <rPh sb="11" eb="12">
      <t>ドノ</t>
    </rPh>
    <rPh sb="12" eb="14">
      <t>キカク</t>
    </rPh>
    <rPh sb="16" eb="18">
      <t>カンコウ</t>
    </rPh>
    <rPh sb="25" eb="26">
      <t>ナミ</t>
    </rPh>
    <rPh sb="26" eb="27">
      <t>モヨオ</t>
    </rPh>
    <rPh sb="28" eb="30">
      <t>リョウリ</t>
    </rPh>
    <rPh sb="31" eb="33">
      <t>テイバン</t>
    </rPh>
    <rPh sb="44" eb="45">
      <t>ホカ</t>
    </rPh>
    <rPh sb="45" eb="48">
      <t>フンイキ</t>
    </rPh>
    <rPh sb="48" eb="50">
      <t>ジュウブン</t>
    </rPh>
    <rPh sb="51" eb="52">
      <t>ナカ</t>
    </rPh>
    <rPh sb="56" eb="57">
      <t>ニク</t>
    </rPh>
    <rPh sb="58" eb="60">
      <t>ハチミツ</t>
    </rPh>
    <rPh sb="60" eb="61">
      <t>ヤ</t>
    </rPh>
    <rPh sb="63" eb="65">
      <t>イッピン</t>
    </rPh>
    <rPh sb="69" eb="71">
      <t>ニメイ</t>
    </rPh>
    <rPh sb="71" eb="72">
      <t>フク</t>
    </rPh>
    <rPh sb="73" eb="75">
      <t>ウンチク</t>
    </rPh>
    <rPh sb="76" eb="78">
      <t>ジュウジツ</t>
    </rPh>
    <rPh sb="79" eb="81">
      <t>ライテン</t>
    </rPh>
    <rPh sb="81" eb="82">
      <t>チュウ</t>
    </rPh>
    <rPh sb="85" eb="86">
      <t>ジン</t>
    </rPh>
    <rPh sb="87" eb="89">
      <t>ワレラ</t>
    </rPh>
    <rPh sb="90" eb="92">
      <t>カンシン</t>
    </rPh>
    <rPh sb="93" eb="94">
      <t>モ</t>
    </rPh>
    <rPh sb="95" eb="98">
      <t>ジカセイ</t>
    </rPh>
    <rPh sb="106" eb="107">
      <t>ワ</t>
    </rPh>
    <rPh sb="109" eb="111">
      <t>カンゲキ</t>
    </rPh>
    <rPh sb="112" eb="115">
      <t>ダイセイコウ</t>
    </rPh>
    <phoneticPr fontId="1"/>
  </si>
  <si>
    <t xml:space="preserve">唐辛子が独特の辛さを醸した料理。ドリンクに手が伸びがちだった人もいたが、概して日本人向けになっていたとの印象。ブータン料理としてのメニューが少なく、同じものを二周半頼むという不思議な現象を醸した。ねこまんま的素朴な美味しさを感じた。
</t>
    <rPh sb="0" eb="3">
      <t>トウガラシ</t>
    </rPh>
    <rPh sb="4" eb="6">
      <t>ドクトク</t>
    </rPh>
    <rPh sb="7" eb="8">
      <t>カラ</t>
    </rPh>
    <rPh sb="10" eb="11">
      <t>カモ</t>
    </rPh>
    <rPh sb="13" eb="15">
      <t>リョウリ</t>
    </rPh>
    <rPh sb="112" eb="113">
      <t>カン</t>
    </rPh>
    <phoneticPr fontId="1"/>
  </si>
  <si>
    <t xml:space="preserve">食事をしているとアフガン人が集まってきて何やら現地にいる？雰囲気。料理がまた美味しい。肉の風味、しっかりとした味付け、場末の定食屋の趣なのに「こういう店って意外に美味しいんだよね」の典型。女将さんの男女格差に対する熱弁も一聴だった。
</t>
    <rPh sb="0" eb="2">
      <t>ショクジ</t>
    </rPh>
    <rPh sb="12" eb="13">
      <t>ジン</t>
    </rPh>
    <rPh sb="14" eb="15">
      <t>アツ</t>
    </rPh>
    <rPh sb="20" eb="21">
      <t>ナニ</t>
    </rPh>
    <rPh sb="23" eb="25">
      <t>ゲンチ</t>
    </rPh>
    <rPh sb="29" eb="32">
      <t>フンイキ</t>
    </rPh>
    <rPh sb="33" eb="35">
      <t>リョウリ</t>
    </rPh>
    <rPh sb="38" eb="40">
      <t>オイ</t>
    </rPh>
    <rPh sb="43" eb="44">
      <t>ニク</t>
    </rPh>
    <rPh sb="45" eb="47">
      <t>フウミ</t>
    </rPh>
    <rPh sb="55" eb="57">
      <t>アジツ</t>
    </rPh>
    <rPh sb="59" eb="61">
      <t>バスエ</t>
    </rPh>
    <rPh sb="62" eb="65">
      <t>テイショクヤ</t>
    </rPh>
    <rPh sb="66" eb="67">
      <t>オモムキ</t>
    </rPh>
    <rPh sb="75" eb="76">
      <t>ミセ</t>
    </rPh>
    <rPh sb="78" eb="80">
      <t>イガイ</t>
    </rPh>
    <rPh sb="81" eb="83">
      <t>オイ</t>
    </rPh>
    <rPh sb="91" eb="93">
      <t>テンケイ</t>
    </rPh>
    <rPh sb="94" eb="96">
      <t>オカミ</t>
    </rPh>
    <rPh sb="99" eb="101">
      <t>ダンジョ</t>
    </rPh>
    <rPh sb="101" eb="103">
      <t>カクサ</t>
    </rPh>
    <rPh sb="104" eb="105">
      <t>タイ</t>
    </rPh>
    <rPh sb="107" eb="109">
      <t>ネツベン</t>
    </rPh>
    <phoneticPr fontId="1"/>
  </si>
  <si>
    <t xml:space="preserve">羊、鳥、魚、野菜とあらゆるカリーを堪能。インドとの違いを感じながら…とは行かなかったが、それぞれは美味しく食せた。こじんまりとした店の風情は、老舗の匂いを窺わせた。
一旦インド料理店へ化けた後閉店へ。
</t>
    <rPh sb="0" eb="1">
      <t>ヒツジ</t>
    </rPh>
    <rPh sb="2" eb="3">
      <t>トリ</t>
    </rPh>
    <rPh sb="4" eb="5">
      <t>サカナ</t>
    </rPh>
    <rPh sb="6" eb="8">
      <t>ヤサイ</t>
    </rPh>
    <rPh sb="17" eb="19">
      <t>タンノウ</t>
    </rPh>
    <rPh sb="25" eb="26">
      <t>チガ</t>
    </rPh>
    <rPh sb="28" eb="29">
      <t>カン</t>
    </rPh>
    <rPh sb="36" eb="37">
      <t>イ</t>
    </rPh>
    <rPh sb="49" eb="51">
      <t>オイ</t>
    </rPh>
    <rPh sb="53" eb="54">
      <t>ショク</t>
    </rPh>
    <rPh sb="65" eb="66">
      <t>ミセ</t>
    </rPh>
    <rPh sb="67" eb="69">
      <t>フゼイ</t>
    </rPh>
    <rPh sb="71" eb="73">
      <t>ロウホ</t>
    </rPh>
    <rPh sb="74" eb="75">
      <t>ニオ</t>
    </rPh>
    <rPh sb="77" eb="78">
      <t>ウカガ</t>
    </rPh>
    <rPh sb="83" eb="85">
      <t>イッタン</t>
    </rPh>
    <rPh sb="88" eb="90">
      <t>リョウリ</t>
    </rPh>
    <rPh sb="90" eb="91">
      <t>テン</t>
    </rPh>
    <rPh sb="92" eb="93">
      <t>バ</t>
    </rPh>
    <rPh sb="95" eb="96">
      <t>ノチ</t>
    </rPh>
    <rPh sb="96" eb="98">
      <t>ヘイテン</t>
    </rPh>
    <phoneticPr fontId="1"/>
  </si>
  <si>
    <t xml:space="preserve">世界四大料理のひとつと謳われるレバノン料理。小さな国土の中にこの食文化が根付いている様に感動。店の雰囲気も相まって、お国柄とは相違する宮廷料理を堪能している気分になった。前菜からの満足とテーブルトークも久しぶりに充実。
</t>
    <rPh sb="0" eb="2">
      <t>セカイ</t>
    </rPh>
    <rPh sb="2" eb="4">
      <t>ヨンダイ</t>
    </rPh>
    <rPh sb="4" eb="6">
      <t>リョウリ</t>
    </rPh>
    <rPh sb="11" eb="12">
      <t>ウタ</t>
    </rPh>
    <rPh sb="19" eb="21">
      <t>リョウリ</t>
    </rPh>
    <rPh sb="22" eb="23">
      <t>チイ</t>
    </rPh>
    <rPh sb="25" eb="27">
      <t>コクド</t>
    </rPh>
    <rPh sb="28" eb="29">
      <t>ナカ</t>
    </rPh>
    <rPh sb="32" eb="35">
      <t>ショクブンカ</t>
    </rPh>
    <rPh sb="36" eb="38">
      <t>ネヅ</t>
    </rPh>
    <rPh sb="42" eb="43">
      <t>サマ</t>
    </rPh>
    <rPh sb="44" eb="46">
      <t>カンドウ</t>
    </rPh>
    <rPh sb="47" eb="48">
      <t>ミセ</t>
    </rPh>
    <rPh sb="49" eb="52">
      <t>フンイキ</t>
    </rPh>
    <rPh sb="53" eb="54">
      <t>アイ</t>
    </rPh>
    <rPh sb="59" eb="61">
      <t>クニガラ</t>
    </rPh>
    <rPh sb="63" eb="65">
      <t>ソウイ</t>
    </rPh>
    <rPh sb="67" eb="69">
      <t>キュウテイ</t>
    </rPh>
    <rPh sb="69" eb="71">
      <t>リョウリ</t>
    </rPh>
    <rPh sb="72" eb="74">
      <t>タンノウ</t>
    </rPh>
    <rPh sb="78" eb="80">
      <t>キブン</t>
    </rPh>
    <rPh sb="85" eb="87">
      <t>ゼンサイ</t>
    </rPh>
    <rPh sb="90" eb="92">
      <t>マンゾク</t>
    </rPh>
    <rPh sb="101" eb="102">
      <t>ヒサ</t>
    </rPh>
    <rPh sb="106" eb="108">
      <t>ジュウジツ</t>
    </rPh>
    <phoneticPr fontId="1"/>
  </si>
  <si>
    <t xml:space="preserve">なんとウズベキスタン料理は一品。仕方ないのでテーブルトークで挽回しようとするも、店長の客いじり接客で集中する間もなし。
ベリーダンス、水タバコが経験できたの一興であった。
</t>
    <rPh sb="10" eb="12">
      <t>リョウリ</t>
    </rPh>
    <rPh sb="13" eb="15">
      <t>イッピン</t>
    </rPh>
    <rPh sb="16" eb="18">
      <t>シカタ</t>
    </rPh>
    <rPh sb="30" eb="32">
      <t>バンカイ</t>
    </rPh>
    <rPh sb="40" eb="42">
      <t>テンチョウ</t>
    </rPh>
    <rPh sb="43" eb="44">
      <t>キャク</t>
    </rPh>
    <rPh sb="47" eb="49">
      <t>セッキャク</t>
    </rPh>
    <rPh sb="50" eb="52">
      <t>シュウチュウ</t>
    </rPh>
    <rPh sb="54" eb="55">
      <t>マ</t>
    </rPh>
    <rPh sb="67" eb="68">
      <t>ミズ</t>
    </rPh>
    <rPh sb="72" eb="74">
      <t>ケイケン</t>
    </rPh>
    <rPh sb="78" eb="80">
      <t>イッキョウ</t>
    </rPh>
    <phoneticPr fontId="1"/>
  </si>
  <si>
    <t xml:space="preserve">カメルーン人の気さくな女将が、次々とお勧めメニューを紹介してくれた。どれもカメルーン家庭料理として臨場感ある味わい。でも、反面、本場ではもっとスパイシーな辛い料理を食すとのこと。店内の工芸品もアフリカをイメージさせて一興だった。
</t>
    <rPh sb="7" eb="8">
      <t>キ</t>
    </rPh>
    <rPh sb="11" eb="13">
      <t>オカミ</t>
    </rPh>
    <rPh sb="15" eb="17">
      <t>ツギツギ</t>
    </rPh>
    <rPh sb="19" eb="20">
      <t>スス</t>
    </rPh>
    <rPh sb="26" eb="28">
      <t>ショウカイ</t>
    </rPh>
    <rPh sb="42" eb="44">
      <t>カテイ</t>
    </rPh>
    <rPh sb="44" eb="46">
      <t>リョウリ</t>
    </rPh>
    <rPh sb="49" eb="52">
      <t>リンジョウカン</t>
    </rPh>
    <rPh sb="54" eb="55">
      <t>アジ</t>
    </rPh>
    <rPh sb="61" eb="63">
      <t>ハンメン</t>
    </rPh>
    <rPh sb="64" eb="66">
      <t>ホンバ</t>
    </rPh>
    <rPh sb="77" eb="78">
      <t>カラ</t>
    </rPh>
    <rPh sb="79" eb="81">
      <t>リョウリ</t>
    </rPh>
    <rPh sb="82" eb="83">
      <t>ショク</t>
    </rPh>
    <rPh sb="89" eb="91">
      <t>テンナイ</t>
    </rPh>
    <rPh sb="92" eb="95">
      <t>コウゲイヒン</t>
    </rPh>
    <rPh sb="108" eb="110">
      <t>イッキョウ</t>
    </rPh>
    <phoneticPr fontId="1"/>
  </si>
  <si>
    <t xml:space="preserve">一般イベントを会場にしての開催。２品とは言え、スーダンの特色をもった料理が登場。開催案内で記したメニューでもあり、母国の料理を彷彿とさせた。スーダンのご友人の蘊蓄が聞けなかったのが残念だったが後日の二次会に期待。
</t>
    <rPh sb="0" eb="2">
      <t>イッパン</t>
    </rPh>
    <rPh sb="7" eb="9">
      <t>カイジョウ</t>
    </rPh>
    <rPh sb="13" eb="15">
      <t>カイサイ</t>
    </rPh>
    <rPh sb="17" eb="18">
      <t>ヒン</t>
    </rPh>
    <rPh sb="20" eb="21">
      <t>イ</t>
    </rPh>
    <rPh sb="28" eb="30">
      <t>トクショク</t>
    </rPh>
    <rPh sb="34" eb="36">
      <t>リョウリ</t>
    </rPh>
    <rPh sb="37" eb="39">
      <t>トウジョウ</t>
    </rPh>
    <rPh sb="40" eb="42">
      <t>カイサイ</t>
    </rPh>
    <rPh sb="42" eb="44">
      <t>アンナイ</t>
    </rPh>
    <rPh sb="45" eb="46">
      <t>シル</t>
    </rPh>
    <rPh sb="57" eb="59">
      <t>ボコク</t>
    </rPh>
    <rPh sb="60" eb="62">
      <t>リョウリ</t>
    </rPh>
    <rPh sb="63" eb="65">
      <t>ホウフツ</t>
    </rPh>
    <rPh sb="76" eb="78">
      <t>ユウジン</t>
    </rPh>
    <rPh sb="79" eb="81">
      <t>ウンチク</t>
    </rPh>
    <rPh sb="82" eb="83">
      <t>キ</t>
    </rPh>
    <rPh sb="90" eb="92">
      <t>ザンネン</t>
    </rPh>
    <rPh sb="96" eb="98">
      <t>ゴジツ</t>
    </rPh>
    <rPh sb="99" eb="101">
      <t>ニジ</t>
    </rPh>
    <rPh sb="101" eb="102">
      <t>カイ</t>
    </rPh>
    <rPh sb="103" eb="105">
      <t>キタイ</t>
    </rPh>
    <phoneticPr fontId="1"/>
  </si>
  <si>
    <t xml:space="preserve">久々の５桁会費。しかし、料理は値段に見合った美味しさを醸していたと思料。パエージャ、オムレツなどの雰囲気もそんじょそこらとの違いも感じた。
蘊蓄も久々に熱っぽくなり、頭、舌ともスペインを堪能できた。
</t>
    <rPh sb="0" eb="2">
      <t>ヒサビサ</t>
    </rPh>
    <rPh sb="4" eb="5">
      <t>ケタ</t>
    </rPh>
    <rPh sb="5" eb="7">
      <t>カイヒ</t>
    </rPh>
    <rPh sb="12" eb="14">
      <t>リョウリ</t>
    </rPh>
    <rPh sb="15" eb="17">
      <t>ネダン</t>
    </rPh>
    <rPh sb="18" eb="20">
      <t>ミア</t>
    </rPh>
    <rPh sb="22" eb="24">
      <t>オイ</t>
    </rPh>
    <rPh sb="27" eb="28">
      <t>カモ</t>
    </rPh>
    <rPh sb="33" eb="35">
      <t>シリョウ</t>
    </rPh>
    <rPh sb="49" eb="52">
      <t>フンイキ</t>
    </rPh>
    <rPh sb="62" eb="63">
      <t>チガ</t>
    </rPh>
    <rPh sb="65" eb="66">
      <t>カン</t>
    </rPh>
    <rPh sb="70" eb="72">
      <t>ウンチク</t>
    </rPh>
    <rPh sb="73" eb="75">
      <t>ヒサビサ</t>
    </rPh>
    <rPh sb="76" eb="77">
      <t>ネツ</t>
    </rPh>
    <rPh sb="83" eb="84">
      <t>アタマ</t>
    </rPh>
    <rPh sb="85" eb="86">
      <t>シタ</t>
    </rPh>
    <rPh sb="93" eb="95">
      <t>タンノウ</t>
    </rPh>
    <phoneticPr fontId="1"/>
  </si>
  <si>
    <t xml:space="preserve">初の二カ国共同開催。両国ともネタは限定され、日本と関連が薄い印象が確認された。
料理は、ペルシャ料理ベースで美味だったが、店員曰くの微妙な地域色は堪能できたようなできなかったような。前哨戦の京都食べ歩きが影響？
</t>
    <rPh sb="0" eb="1">
      <t>ハツ</t>
    </rPh>
    <rPh sb="2" eb="3">
      <t>ニ</t>
    </rPh>
    <rPh sb="4" eb="5">
      <t>コク</t>
    </rPh>
    <rPh sb="5" eb="7">
      <t>キョウドウ</t>
    </rPh>
    <rPh sb="7" eb="9">
      <t>カイサイ</t>
    </rPh>
    <rPh sb="10" eb="12">
      <t>リョウコク</t>
    </rPh>
    <rPh sb="17" eb="19">
      <t>ゲンテイ</t>
    </rPh>
    <rPh sb="22" eb="24">
      <t>ニホン</t>
    </rPh>
    <rPh sb="25" eb="27">
      <t>カンレン</t>
    </rPh>
    <rPh sb="28" eb="29">
      <t>ウス</t>
    </rPh>
    <rPh sb="30" eb="32">
      <t>インショウ</t>
    </rPh>
    <rPh sb="33" eb="35">
      <t>カクニン</t>
    </rPh>
    <rPh sb="40" eb="42">
      <t>リョウリ</t>
    </rPh>
    <rPh sb="48" eb="50">
      <t>リョウリ</t>
    </rPh>
    <rPh sb="54" eb="56">
      <t>ビミ</t>
    </rPh>
    <rPh sb="61" eb="63">
      <t>テンイン</t>
    </rPh>
    <rPh sb="63" eb="64">
      <t>イワ</t>
    </rPh>
    <rPh sb="66" eb="68">
      <t>ビミョウ</t>
    </rPh>
    <rPh sb="69" eb="72">
      <t>チイキショク</t>
    </rPh>
    <rPh sb="73" eb="75">
      <t>タンノウ</t>
    </rPh>
    <rPh sb="91" eb="93">
      <t>ゼンショウ</t>
    </rPh>
    <rPh sb="93" eb="94">
      <t>セン</t>
    </rPh>
    <rPh sb="95" eb="97">
      <t>キョウト</t>
    </rPh>
    <rPh sb="97" eb="98">
      <t>タ</t>
    </rPh>
    <rPh sb="99" eb="100">
      <t>アル</t>
    </rPh>
    <rPh sb="102" eb="104">
      <t>エイキョウ</t>
    </rPh>
    <phoneticPr fontId="1"/>
  </si>
  <si>
    <t xml:space="preserve">世界三大料理の一角をなすトルコ料理を探訪。文化の融合地らしく、近隣諸国の類似メニューが並び、こういうところが三大料理たる所以とも理解。割りとこってりした料理が多く食べ応えがあったが、それぞれ個性的な味わいもあり楽しめる料理であった。
</t>
    <rPh sb="0" eb="2">
      <t>セカイ</t>
    </rPh>
    <rPh sb="2" eb="4">
      <t>サンダイ</t>
    </rPh>
    <rPh sb="4" eb="6">
      <t>リョウリ</t>
    </rPh>
    <rPh sb="7" eb="9">
      <t>イッカク</t>
    </rPh>
    <rPh sb="15" eb="17">
      <t>リョウリ</t>
    </rPh>
    <rPh sb="18" eb="20">
      <t>タンボウ</t>
    </rPh>
    <rPh sb="21" eb="23">
      <t>ブンカ</t>
    </rPh>
    <rPh sb="24" eb="26">
      <t>ユウゴウ</t>
    </rPh>
    <rPh sb="26" eb="27">
      <t>チ</t>
    </rPh>
    <rPh sb="31" eb="33">
      <t>キンリン</t>
    </rPh>
    <rPh sb="33" eb="35">
      <t>ショコク</t>
    </rPh>
    <rPh sb="36" eb="38">
      <t>ルイジ</t>
    </rPh>
    <rPh sb="43" eb="44">
      <t>ナラ</t>
    </rPh>
    <rPh sb="54" eb="56">
      <t>サンダイ</t>
    </rPh>
    <rPh sb="56" eb="58">
      <t>リョウリ</t>
    </rPh>
    <rPh sb="60" eb="62">
      <t>ユエン</t>
    </rPh>
    <rPh sb="64" eb="66">
      <t>リカイ</t>
    </rPh>
    <rPh sb="67" eb="68">
      <t>ワ</t>
    </rPh>
    <rPh sb="76" eb="78">
      <t>リョウリ</t>
    </rPh>
    <rPh sb="79" eb="80">
      <t>オオ</t>
    </rPh>
    <rPh sb="81" eb="82">
      <t>タ</t>
    </rPh>
    <rPh sb="83" eb="84">
      <t>ゴタ</t>
    </rPh>
    <rPh sb="95" eb="98">
      <t>コセイテキ</t>
    </rPh>
    <rPh sb="99" eb="100">
      <t>アジ</t>
    </rPh>
    <rPh sb="105" eb="106">
      <t>タノ</t>
    </rPh>
    <rPh sb="109" eb="111">
      <t>リョウリ</t>
    </rPh>
    <phoneticPr fontId="1"/>
  </si>
  <si>
    <t xml:space="preserve">ジャークミートの粗野感を楽しめるだろうことを期待して来店。思いの外念入りに調味料が仕込まれ、想像以上の味わいが印象的。しかし、それ以上の感動は、スリリングな果物アキーを食せたこと。形容しがたい舌触りに、気分は最早ジャマイカン。
</t>
    <rPh sb="8" eb="10">
      <t>ソヤ</t>
    </rPh>
    <rPh sb="10" eb="11">
      <t>カン</t>
    </rPh>
    <rPh sb="12" eb="13">
      <t>タノ</t>
    </rPh>
    <rPh sb="22" eb="24">
      <t>キタイ</t>
    </rPh>
    <rPh sb="26" eb="28">
      <t>ライテン</t>
    </rPh>
    <rPh sb="29" eb="30">
      <t>オモ</t>
    </rPh>
    <rPh sb="32" eb="33">
      <t>ホカ</t>
    </rPh>
    <rPh sb="33" eb="35">
      <t>ネンイ</t>
    </rPh>
    <rPh sb="37" eb="40">
      <t>チョウミリョウ</t>
    </rPh>
    <rPh sb="41" eb="43">
      <t>シコ</t>
    </rPh>
    <rPh sb="46" eb="48">
      <t>ソウゾウ</t>
    </rPh>
    <rPh sb="48" eb="50">
      <t>イジョウ</t>
    </rPh>
    <rPh sb="51" eb="52">
      <t>アジ</t>
    </rPh>
    <rPh sb="55" eb="58">
      <t>インショウテキ</t>
    </rPh>
    <rPh sb="65" eb="67">
      <t>イジョウ</t>
    </rPh>
    <rPh sb="68" eb="70">
      <t>カンドウ</t>
    </rPh>
    <rPh sb="78" eb="80">
      <t>クダモノ</t>
    </rPh>
    <rPh sb="84" eb="85">
      <t>ショク</t>
    </rPh>
    <rPh sb="90" eb="92">
      <t>ケイヨウ</t>
    </rPh>
    <rPh sb="96" eb="97">
      <t>シタ</t>
    </rPh>
    <rPh sb="97" eb="98">
      <t>ザワ</t>
    </rPh>
    <rPh sb="101" eb="103">
      <t>キブン</t>
    </rPh>
    <rPh sb="104" eb="106">
      <t>モハヤ</t>
    </rPh>
    <phoneticPr fontId="1"/>
  </si>
  <si>
    <t xml:space="preserve">久々の二桁メンバによる催行。結果メインディッシュを全て注文。ピラミッドとハトとモロヘイヤ…。そんなキーワードを中心に、中東とアフリカの狭間を感じる食材と風味を上品に食したとの印象。シチュー系が多かったが、どれも個性的で美味だった。
</t>
    <rPh sb="0" eb="2">
      <t>ヒサビサ</t>
    </rPh>
    <rPh sb="3" eb="5">
      <t>フタケタ</t>
    </rPh>
    <rPh sb="11" eb="13">
      <t>サイコウ</t>
    </rPh>
    <rPh sb="14" eb="16">
      <t>ケッカ</t>
    </rPh>
    <rPh sb="25" eb="26">
      <t>スベ</t>
    </rPh>
    <rPh sb="27" eb="29">
      <t>チュウモン</t>
    </rPh>
    <rPh sb="55" eb="57">
      <t>チュウシン</t>
    </rPh>
    <rPh sb="59" eb="61">
      <t>チュウトウ</t>
    </rPh>
    <rPh sb="67" eb="69">
      <t>ハザマ</t>
    </rPh>
    <rPh sb="70" eb="71">
      <t>カン</t>
    </rPh>
    <rPh sb="73" eb="75">
      <t>ショクザイ</t>
    </rPh>
    <rPh sb="76" eb="78">
      <t>フウミ</t>
    </rPh>
    <rPh sb="79" eb="81">
      <t>ジョウヒン</t>
    </rPh>
    <rPh sb="82" eb="83">
      <t>ショク</t>
    </rPh>
    <rPh sb="87" eb="89">
      <t>インショウ</t>
    </rPh>
    <rPh sb="94" eb="95">
      <t>ケイ</t>
    </rPh>
    <rPh sb="96" eb="97">
      <t>オオ</t>
    </rPh>
    <rPh sb="105" eb="108">
      <t>コセイテキ</t>
    </rPh>
    <rPh sb="109" eb="111">
      <t>ビミ</t>
    </rPh>
    <phoneticPr fontId="1"/>
  </si>
  <si>
    <t xml:space="preserve">スペイン系の味わいを想像していたものの、ピリカラ系の料理が多く、メキシコ料理を彷彿させた。インカ帝国がスペインに滅ぼされたにも関わらず、その文化が流入しづらい背景についても言及があり、テーブルトークも充実。アンティクーチョが特徴的だった。
</t>
    <rPh sb="4" eb="5">
      <t>ケイ</t>
    </rPh>
    <rPh sb="6" eb="7">
      <t>アジ</t>
    </rPh>
    <rPh sb="10" eb="12">
      <t>ソウゾウ</t>
    </rPh>
    <rPh sb="24" eb="25">
      <t>ケイ</t>
    </rPh>
    <rPh sb="26" eb="28">
      <t>リョウリ</t>
    </rPh>
    <rPh sb="29" eb="30">
      <t>オオ</t>
    </rPh>
    <rPh sb="36" eb="38">
      <t>リョウリ</t>
    </rPh>
    <rPh sb="39" eb="41">
      <t>ホウフツ</t>
    </rPh>
    <rPh sb="48" eb="50">
      <t>テイコク</t>
    </rPh>
    <rPh sb="56" eb="57">
      <t>ホロ</t>
    </rPh>
    <rPh sb="63" eb="64">
      <t>カカ</t>
    </rPh>
    <rPh sb="70" eb="72">
      <t>ブンカ</t>
    </rPh>
    <rPh sb="73" eb="75">
      <t>リュウニュウ</t>
    </rPh>
    <rPh sb="79" eb="81">
      <t>ハイケイ</t>
    </rPh>
    <rPh sb="86" eb="88">
      <t>ゲンキュウ</t>
    </rPh>
    <rPh sb="100" eb="102">
      <t>ジュウジツ</t>
    </rPh>
    <rPh sb="112" eb="115">
      <t>トクチョウテキ</t>
    </rPh>
    <phoneticPr fontId="1"/>
  </si>
  <si>
    <t xml:space="preserve">ムサカ、ドルマダキア、タコ料理など独特の料理を堪能。個性的な風味と濃厚な味わいは他の欧州料理と比して一風変わったものとの印象。古代ギリシャ文明時代からかなりの料理通だった民族との紹介もあり、連綿と続いてきた歴史を感じる側面もあった？
</t>
    <rPh sb="13" eb="15">
      <t>リョウリ</t>
    </rPh>
    <rPh sb="17" eb="19">
      <t>ドクトク</t>
    </rPh>
    <rPh sb="20" eb="22">
      <t>リョウリ</t>
    </rPh>
    <rPh sb="23" eb="25">
      <t>タンノウ</t>
    </rPh>
    <rPh sb="26" eb="29">
      <t>コセイテキ</t>
    </rPh>
    <rPh sb="30" eb="32">
      <t>フウミ</t>
    </rPh>
    <rPh sb="33" eb="35">
      <t>ノウコウ</t>
    </rPh>
    <rPh sb="36" eb="37">
      <t>アジ</t>
    </rPh>
    <rPh sb="40" eb="41">
      <t>タ</t>
    </rPh>
    <rPh sb="42" eb="44">
      <t>オウシュウ</t>
    </rPh>
    <rPh sb="44" eb="46">
      <t>リョウリ</t>
    </rPh>
    <rPh sb="47" eb="48">
      <t>ヒ</t>
    </rPh>
    <rPh sb="50" eb="52">
      <t>イップウ</t>
    </rPh>
    <rPh sb="52" eb="53">
      <t>カ</t>
    </rPh>
    <rPh sb="60" eb="62">
      <t>インショウ</t>
    </rPh>
    <rPh sb="63" eb="65">
      <t>コダイ</t>
    </rPh>
    <rPh sb="69" eb="71">
      <t>ブンメイ</t>
    </rPh>
    <rPh sb="71" eb="73">
      <t>ジダイ</t>
    </rPh>
    <rPh sb="79" eb="81">
      <t>リョウリ</t>
    </rPh>
    <rPh sb="81" eb="82">
      <t>ツウ</t>
    </rPh>
    <rPh sb="85" eb="87">
      <t>ミンゾク</t>
    </rPh>
    <rPh sb="89" eb="91">
      <t>ショウカイ</t>
    </rPh>
    <rPh sb="95" eb="97">
      <t>レンメン</t>
    </rPh>
    <rPh sb="98" eb="99">
      <t>ツヅ</t>
    </rPh>
    <rPh sb="103" eb="105">
      <t>レキシ</t>
    </rPh>
    <rPh sb="106" eb="107">
      <t>カン</t>
    </rPh>
    <rPh sb="109" eb="111">
      <t>ソクメン</t>
    </rPh>
    <phoneticPr fontId="1"/>
  </si>
  <si>
    <t xml:space="preserve">初登場Ｎ兄の独壇場。古参組のテーブルトークや食の楽しみを凌駕して、兄のアイリッシュダンス実演、楽器演奏が随一のアイルランド探訪。
食はフィッシュ＆チップス、ギネスシチューなど押さえたものの、ブラック・プディングは食せず。残念。
</t>
    <rPh sb="0" eb="3">
      <t>ハツトウジョウ</t>
    </rPh>
    <rPh sb="4" eb="5">
      <t>アニ</t>
    </rPh>
    <rPh sb="6" eb="9">
      <t>ドクダンジョウ</t>
    </rPh>
    <rPh sb="10" eb="12">
      <t>コサン</t>
    </rPh>
    <rPh sb="12" eb="13">
      <t>クミ</t>
    </rPh>
    <rPh sb="22" eb="23">
      <t>ショク</t>
    </rPh>
    <rPh sb="24" eb="25">
      <t>タノ</t>
    </rPh>
    <rPh sb="28" eb="30">
      <t>リョウガ</t>
    </rPh>
    <rPh sb="33" eb="34">
      <t>アニ</t>
    </rPh>
    <rPh sb="44" eb="46">
      <t>ジツエン</t>
    </rPh>
    <rPh sb="47" eb="49">
      <t>ガッキ</t>
    </rPh>
    <rPh sb="49" eb="51">
      <t>エンソウ</t>
    </rPh>
    <rPh sb="52" eb="54">
      <t>ズイイチ</t>
    </rPh>
    <rPh sb="61" eb="63">
      <t>タンボウ</t>
    </rPh>
    <rPh sb="65" eb="66">
      <t>ショク</t>
    </rPh>
    <rPh sb="87" eb="88">
      <t>オ</t>
    </rPh>
    <rPh sb="106" eb="107">
      <t>ショク</t>
    </rPh>
    <rPh sb="110" eb="112">
      <t>ザンネン</t>
    </rPh>
    <phoneticPr fontId="1"/>
  </si>
  <si>
    <t xml:space="preserve">北海道まで大遠征して食す。スペインとアフリカの合いの子クレオール料理の特徴はコリアンダーが欠かせないという点。シーズニングや調味料の複雑さゆえか濃厚な味わいであった。マスターも気さくな方でドミニカ共の魅力も説明いただいた。
</t>
    <rPh sb="0" eb="3">
      <t>ホッカイドウ</t>
    </rPh>
    <rPh sb="5" eb="8">
      <t>ダイエンセイ</t>
    </rPh>
    <rPh sb="10" eb="11">
      <t>ショク</t>
    </rPh>
    <rPh sb="23" eb="24">
      <t>ア</t>
    </rPh>
    <rPh sb="26" eb="27">
      <t>コ</t>
    </rPh>
    <rPh sb="32" eb="34">
      <t>リョウリ</t>
    </rPh>
    <rPh sb="35" eb="37">
      <t>トクチョウ</t>
    </rPh>
    <rPh sb="45" eb="46">
      <t>カ</t>
    </rPh>
    <rPh sb="53" eb="54">
      <t>テン</t>
    </rPh>
    <rPh sb="62" eb="65">
      <t>チョウミリョウ</t>
    </rPh>
    <rPh sb="66" eb="68">
      <t>フクザツ</t>
    </rPh>
    <rPh sb="72" eb="74">
      <t>ノウコウ</t>
    </rPh>
    <rPh sb="75" eb="76">
      <t>アジ</t>
    </rPh>
    <rPh sb="88" eb="89">
      <t>キ</t>
    </rPh>
    <rPh sb="92" eb="93">
      <t>カタ</t>
    </rPh>
    <phoneticPr fontId="1"/>
  </si>
  <si>
    <t xml:space="preserve">イスラエル料理をパレスチナ観点から楽しんだ企画。しかし、事前予約を怠ったため、名物料理マクルーバを楽しめない憂き目に。すると、ほとんどアラブ料理と同じに…。
店内にはアラファト議長の写真もあり、料理以外でのパレスチナは感じられた。
</t>
    <rPh sb="5" eb="7">
      <t>リョウリ</t>
    </rPh>
    <rPh sb="13" eb="15">
      <t>カンテン</t>
    </rPh>
    <rPh sb="17" eb="18">
      <t>タノ</t>
    </rPh>
    <rPh sb="21" eb="23">
      <t>キカク</t>
    </rPh>
    <rPh sb="28" eb="30">
      <t>ジゼン</t>
    </rPh>
    <rPh sb="30" eb="32">
      <t>ヨヤク</t>
    </rPh>
    <rPh sb="33" eb="34">
      <t>オコタ</t>
    </rPh>
    <rPh sb="39" eb="41">
      <t>メイブツ</t>
    </rPh>
    <rPh sb="41" eb="43">
      <t>リョウリ</t>
    </rPh>
    <rPh sb="49" eb="50">
      <t>タノ</t>
    </rPh>
    <rPh sb="54" eb="55">
      <t>ウ</t>
    </rPh>
    <rPh sb="56" eb="57">
      <t>メ</t>
    </rPh>
    <rPh sb="70" eb="72">
      <t>リョウリ</t>
    </rPh>
    <rPh sb="73" eb="74">
      <t>オナ</t>
    </rPh>
    <rPh sb="79" eb="81">
      <t>テンナイ</t>
    </rPh>
    <rPh sb="88" eb="90">
      <t>ギチョウ</t>
    </rPh>
    <rPh sb="91" eb="93">
      <t>シャシン</t>
    </rPh>
    <rPh sb="97" eb="99">
      <t>リョウリ</t>
    </rPh>
    <rPh sb="99" eb="101">
      <t>イガイ</t>
    </rPh>
    <rPh sb="109" eb="110">
      <t>カン</t>
    </rPh>
    <phoneticPr fontId="1"/>
  </si>
  <si>
    <t xml:space="preserve">くぅ～っ、最低最高人数２名！
エグシやヤムイモなど西アフリカ料理の特徴的な食材を堪能。そんな中、ナイジェリア料理としては辛さという魅力が如何なく発揮されていて、似たような食材ながら隣国との差も興味深かった。
</t>
    <rPh sb="5" eb="7">
      <t>サイテイ</t>
    </rPh>
    <rPh sb="7" eb="9">
      <t>サイコウ</t>
    </rPh>
    <rPh sb="9" eb="11">
      <t>ニンズウ</t>
    </rPh>
    <rPh sb="12" eb="13">
      <t>メイ</t>
    </rPh>
    <rPh sb="25" eb="26">
      <t>ニシ</t>
    </rPh>
    <rPh sb="30" eb="32">
      <t>リョウリ</t>
    </rPh>
    <rPh sb="40" eb="42">
      <t>タンノウ</t>
    </rPh>
    <rPh sb="46" eb="47">
      <t>ナカ</t>
    </rPh>
    <rPh sb="54" eb="56">
      <t>リョウリ</t>
    </rPh>
    <rPh sb="60" eb="61">
      <t>カラ</t>
    </rPh>
    <rPh sb="65" eb="67">
      <t>ミリョク</t>
    </rPh>
    <rPh sb="68" eb="70">
      <t>イカン</t>
    </rPh>
    <rPh sb="72" eb="74">
      <t>ハッキ</t>
    </rPh>
    <rPh sb="80" eb="81">
      <t>ニ</t>
    </rPh>
    <rPh sb="85" eb="87">
      <t>ショクザイ</t>
    </rPh>
    <rPh sb="90" eb="92">
      <t>リンゴク</t>
    </rPh>
    <rPh sb="94" eb="95">
      <t>サ</t>
    </rPh>
    <rPh sb="96" eb="99">
      <t>キョウミブカ</t>
    </rPh>
    <phoneticPr fontId="1"/>
  </si>
  <si>
    <t xml:space="preserve">アフリカ料理店で何とか南アフリカ料理をアレンジしてもらった今回。南ア料理としては、ブルボスとボボティのみだったものの、特徴ある味わいは十分お国柄を堪能しえた。
お店の方の蘊蓄も印象的だった。
</t>
    <rPh sb="4" eb="6">
      <t>リョウリ</t>
    </rPh>
    <rPh sb="6" eb="7">
      <t>テン</t>
    </rPh>
    <rPh sb="8" eb="9">
      <t>ナン</t>
    </rPh>
    <rPh sb="11" eb="12">
      <t>ミナミ</t>
    </rPh>
    <rPh sb="16" eb="18">
      <t>リョウリ</t>
    </rPh>
    <rPh sb="29" eb="31">
      <t>コンカイ</t>
    </rPh>
    <rPh sb="32" eb="33">
      <t>ナン</t>
    </rPh>
    <rPh sb="34" eb="36">
      <t>リョウリ</t>
    </rPh>
    <rPh sb="59" eb="61">
      <t>トクチョウ</t>
    </rPh>
    <rPh sb="63" eb="64">
      <t>アジ</t>
    </rPh>
    <rPh sb="67" eb="69">
      <t>ジュウブン</t>
    </rPh>
    <rPh sb="70" eb="72">
      <t>クニガラ</t>
    </rPh>
    <rPh sb="73" eb="75">
      <t>タンノウ</t>
    </rPh>
    <rPh sb="81" eb="82">
      <t>ミセ</t>
    </rPh>
    <rPh sb="83" eb="84">
      <t>カタ</t>
    </rPh>
    <rPh sb="85" eb="87">
      <t>ウンチク</t>
    </rPh>
    <rPh sb="88" eb="91">
      <t>インショウテキ</t>
    </rPh>
    <phoneticPr fontId="1"/>
  </si>
  <si>
    <t xml:space="preserve">ちょい辛料理が並んだミャンマーディッシュ。もう少しマイルドかと思っていたが暑い国ならではの料理の体裁が勝った感じ。
また、麺類の充実さ加減は圧巻！幹事殿のエスコートにて数種を食せて大満足だった。
</t>
    <rPh sb="3" eb="4">
      <t>カラ</t>
    </rPh>
    <rPh sb="4" eb="6">
      <t>リョウリ</t>
    </rPh>
    <rPh sb="7" eb="8">
      <t>ナラ</t>
    </rPh>
    <rPh sb="23" eb="24">
      <t>スコ</t>
    </rPh>
    <rPh sb="31" eb="32">
      <t>オモ</t>
    </rPh>
    <rPh sb="37" eb="38">
      <t>アツ</t>
    </rPh>
    <rPh sb="39" eb="40">
      <t>クニ</t>
    </rPh>
    <rPh sb="45" eb="47">
      <t>リョウリ</t>
    </rPh>
    <rPh sb="48" eb="50">
      <t>テイサイ</t>
    </rPh>
    <rPh sb="51" eb="52">
      <t>マサ</t>
    </rPh>
    <rPh sb="54" eb="55">
      <t>カン</t>
    </rPh>
    <rPh sb="61" eb="63">
      <t>メンルイ</t>
    </rPh>
    <rPh sb="64" eb="66">
      <t>ジュウジツ</t>
    </rPh>
    <rPh sb="67" eb="69">
      <t>カゲン</t>
    </rPh>
    <rPh sb="70" eb="72">
      <t>アッカン</t>
    </rPh>
    <rPh sb="73" eb="76">
      <t>カンジドノ</t>
    </rPh>
    <rPh sb="84" eb="86">
      <t>スウシュ</t>
    </rPh>
    <rPh sb="87" eb="88">
      <t>ショク</t>
    </rPh>
    <rPh sb="90" eb="93">
      <t>ダイマンゾク</t>
    </rPh>
    <phoneticPr fontId="1"/>
  </si>
  <si>
    <t xml:space="preserve">カスピ海近隣諸国らしく、中東料理と欧州料理が相まったような印象。グルジア料理らしさとしてチーズ料理は特筆すべき。スルグーニチーズは品切れだったものの、ハチャプリ（チーズ入りパン）が絶品！他にはクルミを使った料理も目を引いた。
</t>
    <rPh sb="12" eb="14">
      <t>チュウトウ</t>
    </rPh>
    <rPh sb="14" eb="16">
      <t>リョウリ</t>
    </rPh>
    <rPh sb="17" eb="19">
      <t>オウシュウ</t>
    </rPh>
    <rPh sb="19" eb="21">
      <t>リョウリ</t>
    </rPh>
    <rPh sb="22" eb="23">
      <t>アイ</t>
    </rPh>
    <rPh sb="29" eb="31">
      <t>インショウ</t>
    </rPh>
    <rPh sb="36" eb="38">
      <t>リョウリ</t>
    </rPh>
    <rPh sb="47" eb="49">
      <t>リョウリ</t>
    </rPh>
    <rPh sb="50" eb="52">
      <t>トクヒツ</t>
    </rPh>
    <rPh sb="65" eb="66">
      <t>シナ</t>
    </rPh>
    <rPh sb="66" eb="67">
      <t>ギ</t>
    </rPh>
    <rPh sb="84" eb="85">
      <t>イ</t>
    </rPh>
    <rPh sb="90" eb="92">
      <t>ゼッピン</t>
    </rPh>
    <rPh sb="93" eb="94">
      <t>タ</t>
    </rPh>
    <rPh sb="100" eb="101">
      <t>ツカ</t>
    </rPh>
    <rPh sb="103" eb="105">
      <t>リョウリ</t>
    </rPh>
    <rPh sb="106" eb="107">
      <t>メ</t>
    </rPh>
    <rPh sb="108" eb="109">
      <t>ヒ</t>
    </rPh>
    <phoneticPr fontId="1"/>
  </si>
  <si>
    <t xml:space="preserve">思いのほかテイストのバリエーションが多いことに感動。甘辛、濃淡、クセが有るもの無いもの。それは置いてもパンプキンプリンの豪快さは印象的だった。
店員の腰の低さも特筆すべきポイント。やさしい音調の喋り口と、丁寧で親密な対応はかなり好印象だった。
</t>
    <rPh sb="0" eb="1">
      <t>オモ</t>
    </rPh>
    <rPh sb="18" eb="19">
      <t>オオ</t>
    </rPh>
    <rPh sb="23" eb="25">
      <t>カンドウ</t>
    </rPh>
    <rPh sb="26" eb="28">
      <t>アマカラ</t>
    </rPh>
    <rPh sb="29" eb="31">
      <t>ノウタン</t>
    </rPh>
    <rPh sb="35" eb="36">
      <t>ア</t>
    </rPh>
    <rPh sb="39" eb="40">
      <t>ナ</t>
    </rPh>
    <rPh sb="47" eb="48">
      <t>オ</t>
    </rPh>
    <rPh sb="60" eb="62">
      <t>ゴウカイ</t>
    </rPh>
    <rPh sb="64" eb="67">
      <t>インショウテキ</t>
    </rPh>
    <rPh sb="72" eb="74">
      <t>テンイン</t>
    </rPh>
    <rPh sb="75" eb="76">
      <t>コシ</t>
    </rPh>
    <rPh sb="77" eb="78">
      <t>ヒク</t>
    </rPh>
    <rPh sb="94" eb="96">
      <t>オンチョウ</t>
    </rPh>
    <rPh sb="97" eb="98">
      <t>シャベ</t>
    </rPh>
    <rPh sb="99" eb="100">
      <t>クチ</t>
    </rPh>
    <rPh sb="102" eb="104">
      <t>テイネイ</t>
    </rPh>
    <rPh sb="105" eb="107">
      <t>シンミツ</t>
    </rPh>
    <rPh sb="108" eb="110">
      <t>タイオウ</t>
    </rPh>
    <rPh sb="114" eb="117">
      <t>コウインショウ</t>
    </rPh>
    <phoneticPr fontId="1"/>
  </si>
  <si>
    <t xml:space="preserve">いわゆる中東料理の典型を食べつつも、マンサフ、マクルーバなどヨルダン料理らしいメニューも堪能。
シーシャやイブリックによるトルコ式コーヒーも体験でき遊び心も満載。
退店間近にはマスターからアラブ談議もいただき、中東マインドを感じることもできた。
</t>
    <rPh sb="4" eb="6">
      <t>チュウトウ</t>
    </rPh>
    <rPh sb="6" eb="8">
      <t>リョウリ</t>
    </rPh>
    <rPh sb="9" eb="11">
      <t>テンケイ</t>
    </rPh>
    <rPh sb="12" eb="13">
      <t>タ</t>
    </rPh>
    <rPh sb="34" eb="36">
      <t>リョウリ</t>
    </rPh>
    <rPh sb="44" eb="46">
      <t>タンノウ</t>
    </rPh>
    <rPh sb="64" eb="65">
      <t>シキ</t>
    </rPh>
    <rPh sb="70" eb="72">
      <t>タイケン</t>
    </rPh>
    <rPh sb="74" eb="75">
      <t>アソ</t>
    </rPh>
    <rPh sb="76" eb="77">
      <t>ゴコロ</t>
    </rPh>
    <rPh sb="78" eb="80">
      <t>マンサイ</t>
    </rPh>
    <rPh sb="84" eb="86">
      <t>マヂカ</t>
    </rPh>
    <rPh sb="97" eb="99">
      <t>ダンギ</t>
    </rPh>
    <rPh sb="105" eb="107">
      <t>チュウトウ</t>
    </rPh>
    <rPh sb="112" eb="113">
      <t>カン</t>
    </rPh>
    <phoneticPr fontId="1"/>
  </si>
  <si>
    <t xml:space="preserve">代表料理ガジョ・ピントは食したものの、他の中南米料理との差が不明で、コスタリカ料理らしさを堪能できたのだろうか？との疑問も。でもコスタリカ人の奥様作であり、典型であったのだろうと一人合点。
お国柄については、世の中で評されている特殊性が誇大広告的なことも判明。かなり愕然。
</t>
    <rPh sb="0" eb="2">
      <t>ダイヒョウ</t>
    </rPh>
    <rPh sb="2" eb="4">
      <t>リョウリ</t>
    </rPh>
    <rPh sb="12" eb="13">
      <t>ショク</t>
    </rPh>
    <rPh sb="19" eb="20">
      <t>タ</t>
    </rPh>
    <rPh sb="21" eb="24">
      <t>チュウナンベイ</t>
    </rPh>
    <rPh sb="24" eb="26">
      <t>リョウリ</t>
    </rPh>
    <rPh sb="28" eb="29">
      <t>サ</t>
    </rPh>
    <rPh sb="30" eb="32">
      <t>フメイ</t>
    </rPh>
    <rPh sb="39" eb="41">
      <t>リョウリ</t>
    </rPh>
    <rPh sb="45" eb="47">
      <t>タンノウ</t>
    </rPh>
    <rPh sb="58" eb="60">
      <t>ギモン</t>
    </rPh>
    <rPh sb="69" eb="70">
      <t>ジン</t>
    </rPh>
    <rPh sb="71" eb="73">
      <t>オクサマ</t>
    </rPh>
    <rPh sb="73" eb="74">
      <t>サク</t>
    </rPh>
    <rPh sb="78" eb="80">
      <t>テンケイ</t>
    </rPh>
    <rPh sb="89" eb="91">
      <t>ヒトリ</t>
    </rPh>
    <rPh sb="91" eb="93">
      <t>ガッテン</t>
    </rPh>
    <rPh sb="96" eb="98">
      <t>クニガラ</t>
    </rPh>
    <rPh sb="104" eb="105">
      <t>ヨ</t>
    </rPh>
    <rPh sb="106" eb="107">
      <t>ナカ</t>
    </rPh>
    <rPh sb="108" eb="109">
      <t>ヒョウ</t>
    </rPh>
    <rPh sb="114" eb="117">
      <t>トクシュセイ</t>
    </rPh>
    <rPh sb="118" eb="120">
      <t>コダイ</t>
    </rPh>
    <rPh sb="120" eb="122">
      <t>コウコク</t>
    </rPh>
    <rPh sb="122" eb="123">
      <t>テキ</t>
    </rPh>
    <rPh sb="127" eb="129">
      <t>ハンメイ</t>
    </rPh>
    <rPh sb="133" eb="135">
      <t>ガクゼン</t>
    </rPh>
    <phoneticPr fontId="1"/>
  </si>
  <si>
    <t xml:space="preserve">食べる料理毎に辛ぁ～っと、梅雨の蒸し暑さの中、とことん汗かけ！と言わんばかりのピリ辛な味わい。店の方の「ラオス料理はこういうものですよ」に、現地の雰囲気を感じてニンマリ。
ただ、予習した内容と料理名が合わない！イーサーン料理としてタイ語だったのが答え。
</t>
    <rPh sb="0" eb="1">
      <t>タ</t>
    </rPh>
    <rPh sb="3" eb="5">
      <t>リョウリ</t>
    </rPh>
    <rPh sb="5" eb="6">
      <t>ゴト</t>
    </rPh>
    <rPh sb="7" eb="8">
      <t>カラ</t>
    </rPh>
    <rPh sb="13" eb="15">
      <t>ツユ</t>
    </rPh>
    <rPh sb="16" eb="17">
      <t>ム</t>
    </rPh>
    <rPh sb="18" eb="19">
      <t>アツ</t>
    </rPh>
    <rPh sb="21" eb="22">
      <t>ナカ</t>
    </rPh>
    <rPh sb="27" eb="28">
      <t>アセ</t>
    </rPh>
    <rPh sb="32" eb="33">
      <t>イ</t>
    </rPh>
    <rPh sb="41" eb="42">
      <t>カラ</t>
    </rPh>
    <rPh sb="43" eb="44">
      <t>アジ</t>
    </rPh>
    <rPh sb="47" eb="48">
      <t>ミセ</t>
    </rPh>
    <rPh sb="49" eb="50">
      <t>カタ</t>
    </rPh>
    <rPh sb="55" eb="57">
      <t>リョウリ</t>
    </rPh>
    <rPh sb="70" eb="72">
      <t>ゲンチ</t>
    </rPh>
    <rPh sb="73" eb="76">
      <t>フンイキ</t>
    </rPh>
    <rPh sb="77" eb="78">
      <t>カン</t>
    </rPh>
    <rPh sb="89" eb="91">
      <t>ヨシュウ</t>
    </rPh>
    <rPh sb="93" eb="95">
      <t>ナイヨウ</t>
    </rPh>
    <rPh sb="96" eb="98">
      <t>リョウリ</t>
    </rPh>
    <rPh sb="98" eb="99">
      <t>メイ</t>
    </rPh>
    <rPh sb="100" eb="101">
      <t>ア</t>
    </rPh>
    <rPh sb="110" eb="112">
      <t>リョウリ</t>
    </rPh>
    <rPh sb="117" eb="118">
      <t>ゴ</t>
    </rPh>
    <rPh sb="123" eb="124">
      <t>コタ</t>
    </rPh>
    <phoneticPr fontId="1"/>
  </si>
  <si>
    <t xml:space="preserve">沖縄料理店で食すパラオ料理。
メニュー数が少なかったので全部注文達成。
素朴な味わいと個性的な調味料が特徴との印象。
スペイン系が色濃かったミクロネシア料理と違い、日本的な雰囲気を強く感じたのは料理人の差ゆえ？
</t>
    <rPh sb="0" eb="2">
      <t>オキナワ</t>
    </rPh>
    <rPh sb="2" eb="4">
      <t>リョウリ</t>
    </rPh>
    <rPh sb="4" eb="5">
      <t>ミセ</t>
    </rPh>
    <rPh sb="6" eb="7">
      <t>ショク</t>
    </rPh>
    <rPh sb="11" eb="13">
      <t>リョウリ</t>
    </rPh>
    <rPh sb="19" eb="20">
      <t>スウ</t>
    </rPh>
    <rPh sb="21" eb="22">
      <t>スク</t>
    </rPh>
    <rPh sb="28" eb="29">
      <t>ゼン</t>
    </rPh>
    <rPh sb="29" eb="30">
      <t>ブ</t>
    </rPh>
    <rPh sb="30" eb="32">
      <t>チュウモン</t>
    </rPh>
    <rPh sb="32" eb="34">
      <t>タッセイ</t>
    </rPh>
    <rPh sb="36" eb="38">
      <t>ソボク</t>
    </rPh>
    <rPh sb="39" eb="40">
      <t>アジ</t>
    </rPh>
    <rPh sb="43" eb="46">
      <t>コセイテキ</t>
    </rPh>
    <rPh sb="47" eb="50">
      <t>チョウミリョウ</t>
    </rPh>
    <rPh sb="51" eb="53">
      <t>トクチョウ</t>
    </rPh>
    <rPh sb="55" eb="57">
      <t>インショウ</t>
    </rPh>
    <rPh sb="63" eb="64">
      <t>ケイ</t>
    </rPh>
    <rPh sb="65" eb="67">
      <t>イロコ</t>
    </rPh>
    <rPh sb="76" eb="78">
      <t>リョウリ</t>
    </rPh>
    <rPh sb="79" eb="80">
      <t>チガ</t>
    </rPh>
    <rPh sb="82" eb="85">
      <t>ニホンテキ</t>
    </rPh>
    <rPh sb="86" eb="89">
      <t>フンイキ</t>
    </rPh>
    <rPh sb="90" eb="91">
      <t>ツヨ</t>
    </rPh>
    <rPh sb="92" eb="93">
      <t>カン</t>
    </rPh>
    <rPh sb="97" eb="99">
      <t>リョウリ</t>
    </rPh>
    <rPh sb="99" eb="100">
      <t>ニン</t>
    </rPh>
    <rPh sb="101" eb="102">
      <t>サ</t>
    </rPh>
    <phoneticPr fontId="1"/>
  </si>
  <si>
    <t xml:space="preserve">個性が感じられないかなぁ予想した今回、確かにその側面はあったものの、インド、中国、イスラムそれぞれに料理が並び、かつケバブ入りカリーなんていう融合食もあって、面白い食文化の側面もあった。しかし、何よりも美味しかった。美味しすぎた。美味しすぎて現地らしさを感じないという不満まで感じた。
</t>
    <rPh sb="0" eb="2">
      <t>コセイ</t>
    </rPh>
    <rPh sb="3" eb="4">
      <t>カン</t>
    </rPh>
    <rPh sb="12" eb="14">
      <t>ヨソウ</t>
    </rPh>
    <rPh sb="16" eb="18">
      <t>コンカイ</t>
    </rPh>
    <rPh sb="19" eb="20">
      <t>タシ</t>
    </rPh>
    <rPh sb="24" eb="26">
      <t>ソクメン</t>
    </rPh>
    <rPh sb="38" eb="40">
      <t>チュウゴク</t>
    </rPh>
    <rPh sb="50" eb="52">
      <t>リョウリ</t>
    </rPh>
    <rPh sb="53" eb="54">
      <t>ナラ</t>
    </rPh>
    <rPh sb="61" eb="62">
      <t>イ</t>
    </rPh>
    <rPh sb="71" eb="73">
      <t>ユウゴウ</t>
    </rPh>
    <rPh sb="73" eb="74">
      <t>ショク</t>
    </rPh>
    <rPh sb="79" eb="81">
      <t>オモシロ</t>
    </rPh>
    <rPh sb="82" eb="85">
      <t>ショクブンカ</t>
    </rPh>
    <rPh sb="86" eb="88">
      <t>ソクメン</t>
    </rPh>
    <rPh sb="97" eb="98">
      <t>ナニ</t>
    </rPh>
    <rPh sb="101" eb="103">
      <t>オイ</t>
    </rPh>
    <rPh sb="108" eb="110">
      <t>オイ</t>
    </rPh>
    <rPh sb="115" eb="117">
      <t>オイ</t>
    </rPh>
    <rPh sb="121" eb="123">
      <t>ゲンチ</t>
    </rPh>
    <rPh sb="127" eb="128">
      <t>カン</t>
    </rPh>
    <rPh sb="134" eb="136">
      <t>フマン</t>
    </rPh>
    <rPh sb="138" eb="139">
      <t>カン</t>
    </rPh>
    <phoneticPr fontId="1"/>
  </si>
  <si>
    <t xml:space="preserve">アヒアコ、パタコンなどの名物料理は食せなかったものの、フリホレス含めて5品にてコロンビアを堪能。シチュー系の料理が多かったが、どれも素朴な味わいが印象的。マスターの熱弁がなかなか。政治・経済・社会問題への一家言にコロンビアの期待を感じた。
</t>
    <rPh sb="12" eb="14">
      <t>メイブツ</t>
    </rPh>
    <rPh sb="14" eb="16">
      <t>リョウリ</t>
    </rPh>
    <rPh sb="17" eb="18">
      <t>ショク</t>
    </rPh>
    <rPh sb="32" eb="33">
      <t>フク</t>
    </rPh>
    <rPh sb="36" eb="37">
      <t>ヒン</t>
    </rPh>
    <rPh sb="45" eb="47">
      <t>タンノウ</t>
    </rPh>
    <rPh sb="52" eb="53">
      <t>ケイ</t>
    </rPh>
    <rPh sb="54" eb="56">
      <t>リョウリ</t>
    </rPh>
    <rPh sb="57" eb="58">
      <t>オオ</t>
    </rPh>
    <rPh sb="66" eb="68">
      <t>ソボク</t>
    </rPh>
    <rPh sb="69" eb="70">
      <t>アジ</t>
    </rPh>
    <rPh sb="73" eb="76">
      <t>インショウテキ</t>
    </rPh>
    <rPh sb="82" eb="84">
      <t>ネツベン</t>
    </rPh>
    <rPh sb="90" eb="92">
      <t>セイジ</t>
    </rPh>
    <rPh sb="93" eb="95">
      <t>ケイザイ</t>
    </rPh>
    <rPh sb="96" eb="98">
      <t>シャカイ</t>
    </rPh>
    <rPh sb="98" eb="100">
      <t>モンダイ</t>
    </rPh>
    <rPh sb="102" eb="105">
      <t>イッカゲン</t>
    </rPh>
    <rPh sb="112" eb="114">
      <t>キタイ</t>
    </rPh>
    <rPh sb="115" eb="116">
      <t>カン</t>
    </rPh>
    <phoneticPr fontId="1"/>
  </si>
  <si>
    <t xml:space="preserve">グローバルフェスタJAPAN2010で開催。
伝統料理ギサフリア他をゲット。初日に売切れたため翌日に訪れて実績確保。
世界中の話題をさらった民族紛争の歴史に思いを馳せつつ食したが…店を切り盛りしていたのはフツ族？ツチ族？　流石に聞きづらかった。
</t>
    <rPh sb="19" eb="21">
      <t>カイサイ</t>
    </rPh>
    <rPh sb="23" eb="25">
      <t>デントウ</t>
    </rPh>
    <rPh sb="25" eb="27">
      <t>リョウリ</t>
    </rPh>
    <rPh sb="32" eb="33">
      <t>ホカ</t>
    </rPh>
    <rPh sb="38" eb="40">
      <t>ショニチ</t>
    </rPh>
    <rPh sb="41" eb="43">
      <t>ウリキ</t>
    </rPh>
    <rPh sb="47" eb="49">
      <t>ヨクジツ</t>
    </rPh>
    <rPh sb="50" eb="51">
      <t>オトズ</t>
    </rPh>
    <rPh sb="53" eb="55">
      <t>ジッセキ</t>
    </rPh>
    <rPh sb="55" eb="57">
      <t>カクホ</t>
    </rPh>
    <rPh sb="59" eb="61">
      <t>セカイ</t>
    </rPh>
    <rPh sb="61" eb="62">
      <t>ジュウ</t>
    </rPh>
    <rPh sb="63" eb="65">
      <t>ワダイ</t>
    </rPh>
    <rPh sb="70" eb="72">
      <t>ミンゾク</t>
    </rPh>
    <rPh sb="72" eb="74">
      <t>フンソウ</t>
    </rPh>
    <rPh sb="75" eb="77">
      <t>レキシ</t>
    </rPh>
    <rPh sb="78" eb="79">
      <t>オモ</t>
    </rPh>
    <rPh sb="81" eb="82">
      <t>ハ</t>
    </rPh>
    <rPh sb="85" eb="86">
      <t>ショク</t>
    </rPh>
    <rPh sb="90" eb="91">
      <t>ミセ</t>
    </rPh>
    <rPh sb="92" eb="93">
      <t>キ</t>
    </rPh>
    <rPh sb="94" eb="95">
      <t>モ</t>
    </rPh>
    <rPh sb="104" eb="105">
      <t>ゾク</t>
    </rPh>
    <rPh sb="108" eb="109">
      <t>ゾク</t>
    </rPh>
    <rPh sb="111" eb="113">
      <t>サスガ</t>
    </rPh>
    <rPh sb="114" eb="115">
      <t>キ</t>
    </rPh>
    <phoneticPr fontId="1"/>
  </si>
  <si>
    <t xml:space="preserve">代表料理ピエロギは食せなかったもの、ビゴスやカツレツ、ニシンなど押さえ処は楽しめた。ジュレックには茹で卵やソーセージが入っていて、お約束通りの体に満足。全体的には酸味が効いた風味が印象的。また、家庭的な雰囲気の料理であることも実感できた。
</t>
    <rPh sb="0" eb="2">
      <t>ダイヒョウ</t>
    </rPh>
    <rPh sb="2" eb="4">
      <t>リョウリ</t>
    </rPh>
    <rPh sb="9" eb="10">
      <t>ショク</t>
    </rPh>
    <rPh sb="32" eb="33">
      <t>オ</t>
    </rPh>
    <rPh sb="35" eb="36">
      <t>ドコロ</t>
    </rPh>
    <rPh sb="37" eb="38">
      <t>タノ</t>
    </rPh>
    <rPh sb="49" eb="50">
      <t>ユ</t>
    </rPh>
    <rPh sb="51" eb="52">
      <t>タマゴ</t>
    </rPh>
    <rPh sb="59" eb="60">
      <t>ハイ</t>
    </rPh>
    <rPh sb="66" eb="68">
      <t>ヤクソク</t>
    </rPh>
    <rPh sb="68" eb="69">
      <t>ドオ</t>
    </rPh>
    <rPh sb="71" eb="72">
      <t>テイ</t>
    </rPh>
    <rPh sb="73" eb="75">
      <t>マンゾク</t>
    </rPh>
    <rPh sb="76" eb="79">
      <t>ゼンタイテキ</t>
    </rPh>
    <rPh sb="81" eb="83">
      <t>サンミ</t>
    </rPh>
    <rPh sb="84" eb="85">
      <t>キ</t>
    </rPh>
    <rPh sb="87" eb="89">
      <t>フウミ</t>
    </rPh>
    <rPh sb="90" eb="93">
      <t>インショウテキ</t>
    </rPh>
    <rPh sb="97" eb="100">
      <t>カテイテキ</t>
    </rPh>
    <rPh sb="113" eb="115">
      <t>ジッカン</t>
    </rPh>
    <phoneticPr fontId="1"/>
  </si>
  <si>
    <t xml:space="preserve">WGT初の料理実践形式の開催。在日ベネズエラ人のクララさんにご協力いただき、作りながらの食を満喫。アレパやパベロン・クリオロなど、代表料理を食してその優しい味わいに隣国との差も感じた。
素晴らしき自然や歴史に触れてベネズエラに対する見識も高まった。
</t>
    <rPh sb="3" eb="4">
      <t>ハツ</t>
    </rPh>
    <rPh sb="5" eb="7">
      <t>リョウリ</t>
    </rPh>
    <rPh sb="7" eb="9">
      <t>ジッセン</t>
    </rPh>
    <rPh sb="9" eb="11">
      <t>ケイシキ</t>
    </rPh>
    <rPh sb="12" eb="14">
      <t>カイサイ</t>
    </rPh>
    <rPh sb="15" eb="17">
      <t>ザイニチ</t>
    </rPh>
    <rPh sb="22" eb="23">
      <t>ジン</t>
    </rPh>
    <rPh sb="31" eb="33">
      <t>キョウリョク</t>
    </rPh>
    <rPh sb="38" eb="39">
      <t>ツク</t>
    </rPh>
    <rPh sb="44" eb="45">
      <t>ショク</t>
    </rPh>
    <rPh sb="46" eb="48">
      <t>マンキツ</t>
    </rPh>
    <rPh sb="65" eb="67">
      <t>ダイヒョウ</t>
    </rPh>
    <rPh sb="67" eb="69">
      <t>リョウリ</t>
    </rPh>
    <rPh sb="70" eb="71">
      <t>ショク</t>
    </rPh>
    <rPh sb="75" eb="76">
      <t>ヤサ</t>
    </rPh>
    <rPh sb="78" eb="79">
      <t>アジ</t>
    </rPh>
    <rPh sb="82" eb="84">
      <t>リンゴク</t>
    </rPh>
    <rPh sb="86" eb="87">
      <t>サ</t>
    </rPh>
    <rPh sb="88" eb="89">
      <t>カン</t>
    </rPh>
    <rPh sb="93" eb="95">
      <t>スバ</t>
    </rPh>
    <rPh sb="98" eb="100">
      <t>シゼン</t>
    </rPh>
    <rPh sb="101" eb="103">
      <t>レキシ</t>
    </rPh>
    <rPh sb="104" eb="105">
      <t>フ</t>
    </rPh>
    <rPh sb="113" eb="114">
      <t>タイ</t>
    </rPh>
    <rPh sb="116" eb="118">
      <t>ケンシキ</t>
    </rPh>
    <rPh sb="119" eb="120">
      <t>タカ</t>
    </rPh>
    <phoneticPr fontId="1"/>
  </si>
  <si>
    <t xml:space="preserve">主食のオンパレード。トウモロコシ(ウガリ)、小麦粉(チャパティ)、豆、バナナ(プランテーン)、米(インディカ米)、芋(キャッサバ)…を堪能。密かな名産であるコーヒーもすっきりとした味わいが好印象。
ウガンダネタも実はいろいろあって興味深い国と感じた。
</t>
    <rPh sb="0" eb="2">
      <t>シュショク</t>
    </rPh>
    <rPh sb="22" eb="25">
      <t>コムギコ</t>
    </rPh>
    <rPh sb="33" eb="34">
      <t>マメ</t>
    </rPh>
    <rPh sb="47" eb="48">
      <t>コメ</t>
    </rPh>
    <rPh sb="54" eb="55">
      <t>マイ</t>
    </rPh>
    <rPh sb="57" eb="58">
      <t>イモ</t>
    </rPh>
    <rPh sb="67" eb="69">
      <t>タンノウ</t>
    </rPh>
    <rPh sb="70" eb="71">
      <t>ヒソ</t>
    </rPh>
    <rPh sb="73" eb="75">
      <t>メイサン</t>
    </rPh>
    <rPh sb="90" eb="91">
      <t>アジ</t>
    </rPh>
    <rPh sb="94" eb="97">
      <t>コウインショウ</t>
    </rPh>
    <rPh sb="106" eb="107">
      <t>ジツ</t>
    </rPh>
    <rPh sb="115" eb="118">
      <t>キョウミブカ</t>
    </rPh>
    <rPh sb="119" eb="120">
      <t>クニ</t>
    </rPh>
    <rPh sb="121" eb="122">
      <t>カン</t>
    </rPh>
    <phoneticPr fontId="1"/>
  </si>
  <si>
    <t xml:space="preserve">エクアドルの代表食材バナナは食せなかったものの、肉料理は様々に堪能。妙にジューシーな味わいが印象的だった。
されど最大の味付けは、エクアドル滞在10年のマスターの現地ネタ。旅行ガイドなんかでは語られない一般生活の様子が垣間見れてお国柄が偲べた。
</t>
    <rPh sb="6" eb="8">
      <t>ダイヒョウ</t>
    </rPh>
    <rPh sb="8" eb="10">
      <t>ショクザイ</t>
    </rPh>
    <rPh sb="14" eb="15">
      <t>ショク</t>
    </rPh>
    <rPh sb="24" eb="25">
      <t>ニク</t>
    </rPh>
    <rPh sb="25" eb="27">
      <t>リョウリ</t>
    </rPh>
    <rPh sb="28" eb="30">
      <t>サマザマ</t>
    </rPh>
    <rPh sb="31" eb="33">
      <t>タンノウ</t>
    </rPh>
    <rPh sb="34" eb="35">
      <t>ミョウ</t>
    </rPh>
    <rPh sb="42" eb="43">
      <t>アジ</t>
    </rPh>
    <rPh sb="46" eb="49">
      <t>インショウテキ</t>
    </rPh>
    <rPh sb="57" eb="59">
      <t>サイダイ</t>
    </rPh>
    <rPh sb="60" eb="62">
      <t>アジツ</t>
    </rPh>
    <rPh sb="70" eb="72">
      <t>タイザイ</t>
    </rPh>
    <rPh sb="74" eb="75">
      <t>ネン</t>
    </rPh>
    <rPh sb="81" eb="83">
      <t>ゲンチ</t>
    </rPh>
    <rPh sb="86" eb="88">
      <t>リョコウ</t>
    </rPh>
    <rPh sb="96" eb="97">
      <t>カタ</t>
    </rPh>
    <rPh sb="101" eb="103">
      <t>イッパン</t>
    </rPh>
    <rPh sb="103" eb="105">
      <t>セイカツ</t>
    </rPh>
    <rPh sb="106" eb="108">
      <t>ヨウス</t>
    </rPh>
    <rPh sb="109" eb="112">
      <t>カイマミ</t>
    </rPh>
    <rPh sb="115" eb="117">
      <t>クニガラ</t>
    </rPh>
    <rPh sb="118" eb="119">
      <t>シノ</t>
    </rPh>
    <phoneticPr fontId="1"/>
  </si>
  <si>
    <t xml:space="preserve">フォアグラ・豚肉・パプリカ・グヤーシュ…。厳選された名物食材＆料理をオリジナルの味付けで堪能。暴飲暴食の文化と説明を受けながら、WGTは日本人向け分量を楽しむ。パプリカの辛さ、果物の甘さと濃い味付けも特徴だった。
トークでは発明・発見が得意なお国柄も偲べた。
</t>
    <rPh sb="6" eb="8">
      <t>ブタニク</t>
    </rPh>
    <rPh sb="21" eb="23">
      <t>ゲンセン</t>
    </rPh>
    <rPh sb="26" eb="28">
      <t>メイブツ</t>
    </rPh>
    <rPh sb="28" eb="30">
      <t>ショクザイ</t>
    </rPh>
    <rPh sb="31" eb="33">
      <t>リョウリ</t>
    </rPh>
    <rPh sb="40" eb="42">
      <t>アジツ</t>
    </rPh>
    <rPh sb="44" eb="46">
      <t>タンノウ</t>
    </rPh>
    <rPh sb="47" eb="49">
      <t>ボウイン</t>
    </rPh>
    <rPh sb="49" eb="51">
      <t>ボウショク</t>
    </rPh>
    <rPh sb="52" eb="54">
      <t>ブンカ</t>
    </rPh>
    <rPh sb="55" eb="57">
      <t>セツメイ</t>
    </rPh>
    <rPh sb="58" eb="59">
      <t>ウ</t>
    </rPh>
    <rPh sb="68" eb="71">
      <t>ニホンジン</t>
    </rPh>
    <rPh sb="71" eb="72">
      <t>ム</t>
    </rPh>
    <rPh sb="73" eb="75">
      <t>ブンリョウ</t>
    </rPh>
    <rPh sb="76" eb="77">
      <t>タノ</t>
    </rPh>
    <rPh sb="85" eb="86">
      <t>カラ</t>
    </rPh>
    <rPh sb="88" eb="90">
      <t>クダモノ</t>
    </rPh>
    <rPh sb="91" eb="92">
      <t>アマ</t>
    </rPh>
    <rPh sb="94" eb="95">
      <t>コ</t>
    </rPh>
    <rPh sb="96" eb="98">
      <t>アジツ</t>
    </rPh>
    <rPh sb="100" eb="102">
      <t>トクチョウ</t>
    </rPh>
    <rPh sb="112" eb="114">
      <t>ハツメイ</t>
    </rPh>
    <rPh sb="115" eb="117">
      <t>ハッケン</t>
    </rPh>
    <rPh sb="118" eb="120">
      <t>トクイ</t>
    </rPh>
    <rPh sb="122" eb="124">
      <t>クニガラ</t>
    </rPh>
    <rPh sb="125" eb="126">
      <t>シノ</t>
    </rPh>
    <phoneticPr fontId="1"/>
  </si>
  <si>
    <t xml:space="preserve">マグリブ地域初登場。クスクス発祥の地にて、オリジナリルのクスクスとは何ぞやを実感。調味料ハリッサには辛味の妙、卵入春巻:ブリックやチュニジアキッシュ:タジンには欧州中東の融合側面を見て興味深かった。
人懐っこい店主のお国紹介も楽しめた。
</t>
    <rPh sb="4" eb="6">
      <t>チイキ</t>
    </rPh>
    <rPh sb="6" eb="9">
      <t>ハツトウジョウ</t>
    </rPh>
    <rPh sb="14" eb="16">
      <t>ハッショウ</t>
    </rPh>
    <rPh sb="17" eb="18">
      <t>チ</t>
    </rPh>
    <rPh sb="34" eb="35">
      <t>ナン</t>
    </rPh>
    <rPh sb="38" eb="40">
      <t>ジッカン</t>
    </rPh>
    <rPh sb="41" eb="44">
      <t>チョウミリョウ</t>
    </rPh>
    <rPh sb="50" eb="52">
      <t>カラミ</t>
    </rPh>
    <rPh sb="53" eb="54">
      <t>ミョウ</t>
    </rPh>
    <rPh sb="55" eb="56">
      <t>タマゴ</t>
    </rPh>
    <rPh sb="56" eb="57">
      <t>イ</t>
    </rPh>
    <rPh sb="57" eb="59">
      <t>ハルマ</t>
    </rPh>
    <rPh sb="80" eb="82">
      <t>オウシュウ</t>
    </rPh>
    <rPh sb="82" eb="84">
      <t>チュウトウ</t>
    </rPh>
    <rPh sb="85" eb="87">
      <t>ユウゴウ</t>
    </rPh>
    <rPh sb="87" eb="89">
      <t>ソクメン</t>
    </rPh>
    <rPh sb="90" eb="91">
      <t>ミ</t>
    </rPh>
    <rPh sb="92" eb="95">
      <t>キョウミブカ</t>
    </rPh>
    <rPh sb="100" eb="102">
      <t>ヒトナツ</t>
    </rPh>
    <rPh sb="105" eb="107">
      <t>テンシュ</t>
    </rPh>
    <phoneticPr fontId="1"/>
  </si>
  <si>
    <t xml:space="preserve">スーパー淡白料理を実感。春巻・フォー・優しい味わいに、いつの間にか皿数が増える増える。
ニョクマム、パクチー、唐辛子など個性ある風味も淡白さにアクセントを醸して、無と個性のコラボも楽しめた。
旅行経験者のトークも良い調味料になったかと。
</t>
    <rPh sb="4" eb="6">
      <t>タンパク</t>
    </rPh>
    <rPh sb="6" eb="8">
      <t>リョウリ</t>
    </rPh>
    <rPh sb="9" eb="11">
      <t>ジッカン</t>
    </rPh>
    <rPh sb="12" eb="14">
      <t>ハルマ</t>
    </rPh>
    <rPh sb="19" eb="20">
      <t>ヤサ</t>
    </rPh>
    <rPh sb="22" eb="23">
      <t>アジ</t>
    </rPh>
    <rPh sb="30" eb="31">
      <t>マ</t>
    </rPh>
    <rPh sb="33" eb="34">
      <t>サラ</t>
    </rPh>
    <rPh sb="34" eb="35">
      <t>スウ</t>
    </rPh>
    <rPh sb="36" eb="37">
      <t>フ</t>
    </rPh>
    <rPh sb="39" eb="40">
      <t>フ</t>
    </rPh>
    <rPh sb="55" eb="58">
      <t>トウガラシ</t>
    </rPh>
    <rPh sb="60" eb="62">
      <t>コセイ</t>
    </rPh>
    <rPh sb="64" eb="66">
      <t>フウミ</t>
    </rPh>
    <rPh sb="67" eb="69">
      <t>タンパク</t>
    </rPh>
    <rPh sb="77" eb="78">
      <t>カモ</t>
    </rPh>
    <rPh sb="81" eb="82">
      <t>ム</t>
    </rPh>
    <rPh sb="83" eb="85">
      <t>コセイ</t>
    </rPh>
    <rPh sb="90" eb="91">
      <t>タノ</t>
    </rPh>
    <rPh sb="96" eb="98">
      <t>リョコウ</t>
    </rPh>
    <rPh sb="98" eb="101">
      <t>ケイケンシャ</t>
    </rPh>
    <rPh sb="106" eb="107">
      <t>ヨ</t>
    </rPh>
    <rPh sb="108" eb="111">
      <t>チョウミリョウ</t>
    </rPh>
    <phoneticPr fontId="1"/>
  </si>
  <si>
    <t xml:space="preserve">洒落たレストランと丁寧な接客にて料理を堪能。見た目に感じられないクロアチア料理らしさも、隠し味の食材を説明されるに、ウン、クロアチア料理！頭で食べなくてはならない側面もあったもののの、近隣国料理の特徴と相まって個性的かつ美味であった。
</t>
    <rPh sb="0" eb="2">
      <t>シャレ</t>
    </rPh>
    <rPh sb="9" eb="11">
      <t>テイネイ</t>
    </rPh>
    <rPh sb="12" eb="14">
      <t>セッキャク</t>
    </rPh>
    <rPh sb="16" eb="18">
      <t>リョウリ</t>
    </rPh>
    <rPh sb="19" eb="21">
      <t>タンノウ</t>
    </rPh>
    <rPh sb="22" eb="23">
      <t>ミ</t>
    </rPh>
    <rPh sb="24" eb="25">
      <t>メ</t>
    </rPh>
    <rPh sb="26" eb="27">
      <t>カン</t>
    </rPh>
    <rPh sb="37" eb="39">
      <t>リョウリ</t>
    </rPh>
    <rPh sb="44" eb="45">
      <t>カク</t>
    </rPh>
    <rPh sb="46" eb="47">
      <t>アジ</t>
    </rPh>
    <rPh sb="48" eb="50">
      <t>ショクザイ</t>
    </rPh>
    <rPh sb="51" eb="53">
      <t>セツメイ</t>
    </rPh>
    <rPh sb="66" eb="68">
      <t>リョウリ</t>
    </rPh>
    <rPh sb="69" eb="70">
      <t>アタマ</t>
    </rPh>
    <rPh sb="71" eb="72">
      <t>タ</t>
    </rPh>
    <rPh sb="81" eb="83">
      <t>ソクメン</t>
    </rPh>
    <rPh sb="92" eb="94">
      <t>キンリン</t>
    </rPh>
    <rPh sb="94" eb="95">
      <t>コク</t>
    </rPh>
    <rPh sb="95" eb="97">
      <t>リョウリ</t>
    </rPh>
    <rPh sb="98" eb="100">
      <t>トクチョウ</t>
    </rPh>
    <rPh sb="101" eb="102">
      <t>アイ</t>
    </rPh>
    <phoneticPr fontId="1"/>
  </si>
  <si>
    <t xml:space="preserve">ヨーグルトの国の料理は、やはりヨーグルトが主役!多くの料理に登場し、白い料理の世界を演出。他方肉料理は、中東系の色合いが強く、ヨーロッパ料理との類似するだろうとの先入観を払拭させる味わい。バルカンの歴史に連動していることを理解して、頭で味わうことができたところも満足だった。
</t>
    <rPh sb="6" eb="7">
      <t>クニ</t>
    </rPh>
    <rPh sb="8" eb="10">
      <t>リョウリ</t>
    </rPh>
    <rPh sb="21" eb="23">
      <t>シュヤク</t>
    </rPh>
    <rPh sb="24" eb="25">
      <t>オオ</t>
    </rPh>
    <rPh sb="27" eb="29">
      <t>リョウリ</t>
    </rPh>
    <rPh sb="30" eb="32">
      <t>トウジョウ</t>
    </rPh>
    <rPh sb="34" eb="35">
      <t>シロ</t>
    </rPh>
    <rPh sb="36" eb="38">
      <t>リョウリ</t>
    </rPh>
    <rPh sb="39" eb="41">
      <t>セカイ</t>
    </rPh>
    <rPh sb="42" eb="44">
      <t>エンシュツ</t>
    </rPh>
    <rPh sb="45" eb="47">
      <t>タホウ</t>
    </rPh>
    <rPh sb="47" eb="48">
      <t>ニク</t>
    </rPh>
    <rPh sb="48" eb="50">
      <t>リョウリ</t>
    </rPh>
    <rPh sb="52" eb="54">
      <t>チュウトウ</t>
    </rPh>
    <rPh sb="54" eb="55">
      <t>ケイ</t>
    </rPh>
    <rPh sb="56" eb="58">
      <t>イロア</t>
    </rPh>
    <rPh sb="60" eb="61">
      <t>ツヨ</t>
    </rPh>
    <rPh sb="68" eb="70">
      <t>リョウリ</t>
    </rPh>
    <rPh sb="72" eb="74">
      <t>ルイジ</t>
    </rPh>
    <rPh sb="81" eb="84">
      <t>センニュウカン</t>
    </rPh>
    <rPh sb="85" eb="87">
      <t>フッショク</t>
    </rPh>
    <rPh sb="90" eb="91">
      <t>アジ</t>
    </rPh>
    <rPh sb="99" eb="101">
      <t>レキシ</t>
    </rPh>
    <rPh sb="102" eb="104">
      <t>レンドウ</t>
    </rPh>
    <rPh sb="111" eb="113">
      <t>リカイ</t>
    </rPh>
    <rPh sb="116" eb="117">
      <t>アタマ</t>
    </rPh>
    <rPh sb="118" eb="119">
      <t>アジ</t>
    </rPh>
    <rPh sb="131" eb="133">
      <t>マンゾク</t>
    </rPh>
    <phoneticPr fontId="1"/>
  </si>
  <si>
    <t xml:space="preserve">ロティ、カラルー、カウヒールスープとTT料理の王道を実食。優しい味わいはベネズエラ譲り？
ジャマイカで触れたジャークポークの味わいにはその違いを感じ、ロティもインドの食べ方との相違を確認を怠りなく。個性を楽しめる会食だった。
</t>
    <rPh sb="20" eb="22">
      <t>リョウリ</t>
    </rPh>
    <rPh sb="23" eb="25">
      <t>オウドウ</t>
    </rPh>
    <rPh sb="26" eb="27">
      <t>ジツ</t>
    </rPh>
    <rPh sb="27" eb="28">
      <t>ショク</t>
    </rPh>
    <rPh sb="29" eb="30">
      <t>ヤサ</t>
    </rPh>
    <rPh sb="32" eb="33">
      <t>アジ</t>
    </rPh>
    <rPh sb="41" eb="42">
      <t>ユズ</t>
    </rPh>
    <rPh sb="51" eb="52">
      <t>フ</t>
    </rPh>
    <rPh sb="62" eb="63">
      <t>アジ</t>
    </rPh>
    <rPh sb="69" eb="70">
      <t>チガ</t>
    </rPh>
    <rPh sb="72" eb="73">
      <t>カン</t>
    </rPh>
    <rPh sb="83" eb="84">
      <t>タ</t>
    </rPh>
    <rPh sb="85" eb="86">
      <t>カタ</t>
    </rPh>
    <rPh sb="88" eb="90">
      <t>ソウイ</t>
    </rPh>
    <rPh sb="91" eb="93">
      <t>カクニン</t>
    </rPh>
    <rPh sb="94" eb="95">
      <t>オコタ</t>
    </rPh>
    <rPh sb="99" eb="101">
      <t>コセイ</t>
    </rPh>
    <rPh sb="102" eb="103">
      <t>タノ</t>
    </rPh>
    <rPh sb="106" eb="108">
      <t>カイショク</t>
    </rPh>
    <phoneticPr fontId="1"/>
  </si>
  <si>
    <t xml:space="preserve">フィッシュカリー、米など、インド料理との違いを少しでも見つけようと努力し、フワッと納得。
しかし、料理としては、インドで見られるものとさして変わらずとの流れになり、先入観を裏付けることに。
最貧国が実はそうでもないのでは？というテーブルトークが一番バングラらしさだったかも。
</t>
    <rPh sb="9" eb="10">
      <t>コメ</t>
    </rPh>
    <rPh sb="16" eb="18">
      <t>リョウリ</t>
    </rPh>
    <rPh sb="20" eb="21">
      <t>チガ</t>
    </rPh>
    <rPh sb="23" eb="24">
      <t>スコ</t>
    </rPh>
    <rPh sb="27" eb="28">
      <t>ミ</t>
    </rPh>
    <rPh sb="33" eb="35">
      <t>ドリョク</t>
    </rPh>
    <rPh sb="41" eb="43">
      <t>ナットク</t>
    </rPh>
    <rPh sb="49" eb="51">
      <t>リョウリ</t>
    </rPh>
    <rPh sb="60" eb="61">
      <t>ミ</t>
    </rPh>
    <rPh sb="70" eb="71">
      <t>カ</t>
    </rPh>
    <rPh sb="76" eb="77">
      <t>ナガ</t>
    </rPh>
    <rPh sb="82" eb="85">
      <t>センニュウカン</t>
    </rPh>
    <rPh sb="86" eb="88">
      <t>ウラヅ</t>
    </rPh>
    <rPh sb="95" eb="98">
      <t>サイヒンコク</t>
    </rPh>
    <rPh sb="99" eb="100">
      <t>ジツ</t>
    </rPh>
    <rPh sb="122" eb="124">
      <t>イチバン</t>
    </rPh>
    <phoneticPr fontId="1"/>
  </si>
  <si>
    <t xml:space="preserve">中東料理の中にシリアらしさ見つけることができるか？ヨーグルトソースの池の中にその答えがあったと言えるかも。Theシリア料理！というメニューには届かなかったように思うものの、フランス料理の影響に見える上品さも有ったような無かったような…。
</t>
    <rPh sb="0" eb="2">
      <t>チュウトウ</t>
    </rPh>
    <rPh sb="2" eb="4">
      <t>リョウリ</t>
    </rPh>
    <rPh sb="5" eb="6">
      <t>ナカ</t>
    </rPh>
    <rPh sb="13" eb="14">
      <t>ミ</t>
    </rPh>
    <rPh sb="34" eb="35">
      <t>イケ</t>
    </rPh>
    <rPh sb="36" eb="37">
      <t>ナカ</t>
    </rPh>
    <rPh sb="40" eb="41">
      <t>コタ</t>
    </rPh>
    <rPh sb="47" eb="48">
      <t>イ</t>
    </rPh>
    <rPh sb="59" eb="61">
      <t>リョウリ</t>
    </rPh>
    <rPh sb="71" eb="72">
      <t>トド</t>
    </rPh>
    <rPh sb="80" eb="81">
      <t>オモ</t>
    </rPh>
    <rPh sb="90" eb="92">
      <t>リョウリ</t>
    </rPh>
    <rPh sb="93" eb="95">
      <t>エイキョウ</t>
    </rPh>
    <rPh sb="96" eb="97">
      <t>ミ</t>
    </rPh>
    <rPh sb="99" eb="101">
      <t>ジョウヒン</t>
    </rPh>
    <rPh sb="103" eb="104">
      <t>ア</t>
    </rPh>
    <rPh sb="109" eb="110">
      <t>ナ</t>
    </rPh>
    <phoneticPr fontId="1"/>
  </si>
  <si>
    <t xml:space="preserve">ハンガリー料理orブルガリア料理のどちらに近い？その答えはルーマニア料理はルーマニア料理。
隣国に似ている料理がありつつも、メリハリある味付けと、上品な味わいで、他国料理との比較を許さないところが興味深かった。
店員さんのルーマニア蘊蓄も勉強になった。
</t>
    <rPh sb="5" eb="7">
      <t>リョウリ</t>
    </rPh>
    <rPh sb="14" eb="16">
      <t>リョウリ</t>
    </rPh>
    <rPh sb="21" eb="22">
      <t>チカ</t>
    </rPh>
    <rPh sb="26" eb="27">
      <t>コタ</t>
    </rPh>
    <rPh sb="34" eb="36">
      <t>リョウリ</t>
    </rPh>
    <rPh sb="42" eb="44">
      <t>リョウリ</t>
    </rPh>
    <rPh sb="46" eb="48">
      <t>リンゴク</t>
    </rPh>
    <rPh sb="49" eb="50">
      <t>ニ</t>
    </rPh>
    <rPh sb="53" eb="55">
      <t>リョウリ</t>
    </rPh>
    <rPh sb="68" eb="70">
      <t>アジツ</t>
    </rPh>
    <rPh sb="73" eb="75">
      <t>ジョウヒン</t>
    </rPh>
    <rPh sb="76" eb="77">
      <t>アジ</t>
    </rPh>
    <rPh sb="81" eb="83">
      <t>タコク</t>
    </rPh>
    <rPh sb="83" eb="85">
      <t>リョウリ</t>
    </rPh>
    <rPh sb="87" eb="89">
      <t>ヒカク</t>
    </rPh>
    <rPh sb="90" eb="91">
      <t>ユル</t>
    </rPh>
    <rPh sb="98" eb="101">
      <t>キョウミブカ</t>
    </rPh>
    <rPh sb="106" eb="108">
      <t>テンイン</t>
    </rPh>
    <rPh sb="119" eb="121">
      <t>ベンキョウ</t>
    </rPh>
    <phoneticPr fontId="1"/>
  </si>
  <si>
    <t xml:space="preserve">芋虫食ったったぁ！WGT初お目見えの虫料理。蝶の幼虫とのこと。ドキドキしながらの挑戦も、何のことは無くシャリシャリと普通に食せた。
常設メニュー外の特別料理をアレンジいただき、現地食材も堪能。またトークサポートもいただき、見知らぬ国ながらバーチャル探訪できた。
</t>
    <rPh sb="0" eb="2">
      <t>イモムシ</t>
    </rPh>
    <rPh sb="2" eb="3">
      <t>ク</t>
    </rPh>
    <rPh sb="12" eb="13">
      <t>ハツ</t>
    </rPh>
    <rPh sb="14" eb="16">
      <t>メミ</t>
    </rPh>
    <rPh sb="18" eb="19">
      <t>ムシ</t>
    </rPh>
    <rPh sb="19" eb="21">
      <t>リョウリ</t>
    </rPh>
    <rPh sb="22" eb="23">
      <t>チョウ</t>
    </rPh>
    <rPh sb="24" eb="26">
      <t>ヨウチュウ</t>
    </rPh>
    <rPh sb="40" eb="42">
      <t>チョウセン</t>
    </rPh>
    <rPh sb="44" eb="45">
      <t>ナン</t>
    </rPh>
    <rPh sb="49" eb="50">
      <t>ナ</t>
    </rPh>
    <rPh sb="58" eb="60">
      <t>フツウ</t>
    </rPh>
    <rPh sb="61" eb="62">
      <t>ショク</t>
    </rPh>
    <rPh sb="66" eb="68">
      <t>ジョウセツ</t>
    </rPh>
    <rPh sb="72" eb="73">
      <t>ガイ</t>
    </rPh>
    <rPh sb="74" eb="76">
      <t>トクベツ</t>
    </rPh>
    <rPh sb="76" eb="78">
      <t>リョウリ</t>
    </rPh>
    <rPh sb="88" eb="90">
      <t>ゲンチ</t>
    </rPh>
    <rPh sb="90" eb="92">
      <t>ショクザイ</t>
    </rPh>
    <rPh sb="93" eb="95">
      <t>タンノウ</t>
    </rPh>
    <rPh sb="111" eb="113">
      <t>ミシ</t>
    </rPh>
    <rPh sb="115" eb="116">
      <t>クニ</t>
    </rPh>
    <rPh sb="124" eb="126">
      <t>タンボウ</t>
    </rPh>
    <phoneticPr fontId="1"/>
  </si>
  <si>
    <t xml:space="preserve">クスクス＆タジン…ベルベル人料理炸裂！
様々なスパイスと、調理法によるエキスの融合を感じる噂に違わぬ味わいが印象的だった。
デザートやドリンクなどもそつなく充実しており、諸子料理の奥深さが窺えた。
世界からも注目される評価も納得。
</t>
    <rPh sb="20" eb="22">
      <t>サマザマ</t>
    </rPh>
    <rPh sb="29" eb="32">
      <t>チョウリホウ</t>
    </rPh>
    <rPh sb="39" eb="41">
      <t>ユウゴウ</t>
    </rPh>
    <rPh sb="42" eb="43">
      <t>カン</t>
    </rPh>
    <rPh sb="45" eb="46">
      <t>ウワサ</t>
    </rPh>
    <rPh sb="47" eb="48">
      <t>タガ</t>
    </rPh>
    <rPh sb="50" eb="51">
      <t>アジ</t>
    </rPh>
    <rPh sb="54" eb="57">
      <t>インショウテキ</t>
    </rPh>
    <rPh sb="78" eb="80">
      <t>ジュウジツ</t>
    </rPh>
    <rPh sb="85" eb="86">
      <t>モロ</t>
    </rPh>
    <rPh sb="86" eb="87">
      <t>コ</t>
    </rPh>
    <rPh sb="87" eb="89">
      <t>リョウリ</t>
    </rPh>
    <rPh sb="90" eb="92">
      <t>オクブカ</t>
    </rPh>
    <rPh sb="94" eb="95">
      <t>ウカガ</t>
    </rPh>
    <rPh sb="99" eb="101">
      <t>セカイ</t>
    </rPh>
    <rPh sb="104" eb="106">
      <t>チュウモク</t>
    </rPh>
    <rPh sb="109" eb="111">
      <t>ヒョウカ</t>
    </rPh>
    <rPh sb="112" eb="114">
      <t>ナットク</t>
    </rPh>
    <phoneticPr fontId="1"/>
  </si>
  <si>
    <t xml:space="preserve">本場スロヴェニアになぞらえるとトリグラウ山頂のレストランで行ったかのような極寒京都開催。
そば料理、ジビエ料理、隣国でも食される料理とスロヴェニアらしいメニューを堪能。家庭料理の店ゆえか田舎っぽい素朴さが魅力だった。
</t>
    <rPh sb="0" eb="2">
      <t>ホンバ</t>
    </rPh>
    <rPh sb="20" eb="22">
      <t>サンチョウ</t>
    </rPh>
    <rPh sb="29" eb="30">
      <t>オコナ</t>
    </rPh>
    <rPh sb="47" eb="49">
      <t>リョウリ</t>
    </rPh>
    <rPh sb="53" eb="55">
      <t>リョウリ</t>
    </rPh>
    <rPh sb="56" eb="58">
      <t>リンゴク</t>
    </rPh>
    <rPh sb="60" eb="61">
      <t>ショク</t>
    </rPh>
    <rPh sb="64" eb="66">
      <t>リョウリ</t>
    </rPh>
    <rPh sb="81" eb="83">
      <t>タンノウ</t>
    </rPh>
    <rPh sb="84" eb="86">
      <t>カテイ</t>
    </rPh>
    <rPh sb="86" eb="88">
      <t>リョウリ</t>
    </rPh>
    <rPh sb="89" eb="90">
      <t>ミセ</t>
    </rPh>
    <rPh sb="93" eb="95">
      <t>イナカ</t>
    </rPh>
    <rPh sb="98" eb="100">
      <t>ソボク</t>
    </rPh>
    <rPh sb="102" eb="104">
      <t>ミリョク</t>
    </rPh>
    <phoneticPr fontId="1"/>
  </si>
  <si>
    <t xml:space="preserve">日系人の経営する店とあって、本場のニュアンスを十分感じられる味わいだった。むしろ、日本人が満足するべく本場以上だったような。
サルテーニャは最高だったものの、クニャペやチューロなど食べそびれた料理も有り、これは今後EXTRA開催を期待。
</t>
    <rPh sb="0" eb="3">
      <t>ニッケイジン</t>
    </rPh>
    <rPh sb="4" eb="6">
      <t>ケイエイ</t>
    </rPh>
    <rPh sb="8" eb="9">
      <t>ミセ</t>
    </rPh>
    <rPh sb="14" eb="16">
      <t>ホンバ</t>
    </rPh>
    <rPh sb="23" eb="25">
      <t>ジュウブン</t>
    </rPh>
    <rPh sb="25" eb="26">
      <t>カン</t>
    </rPh>
    <rPh sb="30" eb="31">
      <t>アジ</t>
    </rPh>
    <rPh sb="41" eb="44">
      <t>ニホンジン</t>
    </rPh>
    <rPh sb="45" eb="47">
      <t>マンゾク</t>
    </rPh>
    <rPh sb="51" eb="53">
      <t>ホンバ</t>
    </rPh>
    <rPh sb="53" eb="55">
      <t>イジョウ</t>
    </rPh>
    <rPh sb="70" eb="72">
      <t>サイコウ</t>
    </rPh>
    <rPh sb="90" eb="91">
      <t>タ</t>
    </rPh>
    <rPh sb="96" eb="98">
      <t>リョウリ</t>
    </rPh>
    <rPh sb="99" eb="100">
      <t>ア</t>
    </rPh>
    <rPh sb="105" eb="107">
      <t>コンゴ</t>
    </rPh>
    <rPh sb="112" eb="114">
      <t>カイサイ</t>
    </rPh>
    <rPh sb="115" eb="117">
      <t>キタイ</t>
    </rPh>
    <phoneticPr fontId="1"/>
  </si>
  <si>
    <t xml:space="preserve">大使館夫人の手料理と触れ込みのあった料理。イベントということもあり、1品のみかと思いきや、片手に余る料理数が登場。大人買いにて完食。オイルが使われこってり系の味わいであったものの、アフリカ料理らしい風味の味わえお国柄も偲べた。
</t>
    <rPh sb="0" eb="3">
      <t>タイシカン</t>
    </rPh>
    <rPh sb="3" eb="5">
      <t>フジン</t>
    </rPh>
    <rPh sb="6" eb="9">
      <t>テリョウリ</t>
    </rPh>
    <rPh sb="10" eb="11">
      <t>フ</t>
    </rPh>
    <rPh sb="12" eb="13">
      <t>コ</t>
    </rPh>
    <rPh sb="18" eb="20">
      <t>リョウリ</t>
    </rPh>
    <rPh sb="35" eb="36">
      <t>ヒン</t>
    </rPh>
    <rPh sb="40" eb="41">
      <t>オモ</t>
    </rPh>
    <rPh sb="45" eb="47">
      <t>カタテ</t>
    </rPh>
    <rPh sb="48" eb="49">
      <t>アマ</t>
    </rPh>
    <rPh sb="50" eb="52">
      <t>リョウリ</t>
    </rPh>
    <rPh sb="52" eb="53">
      <t>スウ</t>
    </rPh>
    <rPh sb="54" eb="56">
      <t>トウジョウ</t>
    </rPh>
    <rPh sb="57" eb="59">
      <t>オトナ</t>
    </rPh>
    <rPh sb="59" eb="60">
      <t>カ</t>
    </rPh>
    <rPh sb="63" eb="64">
      <t>カン</t>
    </rPh>
    <rPh sb="64" eb="65">
      <t>ショク</t>
    </rPh>
    <rPh sb="70" eb="71">
      <t>ツカ</t>
    </rPh>
    <rPh sb="77" eb="78">
      <t>ケイ</t>
    </rPh>
    <rPh sb="79" eb="80">
      <t>アジ</t>
    </rPh>
    <rPh sb="94" eb="96">
      <t>リョウリ</t>
    </rPh>
    <rPh sb="99" eb="101">
      <t>フウミ</t>
    </rPh>
    <rPh sb="102" eb="103">
      <t>アジ</t>
    </rPh>
    <rPh sb="106" eb="108">
      <t>クニガラ</t>
    </rPh>
    <rPh sb="109" eb="110">
      <t>シノ</t>
    </rPh>
    <phoneticPr fontId="1"/>
  </si>
  <si>
    <t xml:space="preserve">スリランカ料理店に無理を言ってモルディブ料理の回を実現。森林リゾート内のログハウスにて優雅なひと時を過ごしながら満喫。
ガルディア、クグルリハが登場。食自体の美味しさもさることながら、食べ方を忠実に再現しながら会食することでまた一段の味わいを楽しめた。
</t>
    <rPh sb="5" eb="7">
      <t>リョウリ</t>
    </rPh>
    <rPh sb="7" eb="8">
      <t>テン</t>
    </rPh>
    <rPh sb="9" eb="11">
      <t>ムリ</t>
    </rPh>
    <rPh sb="12" eb="13">
      <t>イ</t>
    </rPh>
    <rPh sb="20" eb="22">
      <t>リョウリ</t>
    </rPh>
    <rPh sb="23" eb="24">
      <t>カイ</t>
    </rPh>
    <rPh sb="25" eb="27">
      <t>ジツゲン</t>
    </rPh>
    <rPh sb="28" eb="30">
      <t>シンリン</t>
    </rPh>
    <rPh sb="34" eb="35">
      <t>ナイ</t>
    </rPh>
    <rPh sb="43" eb="45">
      <t>ユウガ</t>
    </rPh>
    <rPh sb="48" eb="49">
      <t>トキ</t>
    </rPh>
    <rPh sb="50" eb="51">
      <t>ス</t>
    </rPh>
    <rPh sb="56" eb="58">
      <t>マンキツ</t>
    </rPh>
    <rPh sb="72" eb="74">
      <t>トウジョウ</t>
    </rPh>
    <rPh sb="75" eb="76">
      <t>ショク</t>
    </rPh>
    <rPh sb="76" eb="78">
      <t>ジタイ</t>
    </rPh>
    <rPh sb="79" eb="81">
      <t>オイ</t>
    </rPh>
    <rPh sb="92" eb="93">
      <t>タ</t>
    </rPh>
    <rPh sb="94" eb="95">
      <t>カタ</t>
    </rPh>
    <rPh sb="96" eb="98">
      <t>チュウジツ</t>
    </rPh>
    <rPh sb="99" eb="101">
      <t>サイゲン</t>
    </rPh>
    <rPh sb="105" eb="107">
      <t>カイショク</t>
    </rPh>
    <rPh sb="114" eb="116">
      <t>イチダン</t>
    </rPh>
    <rPh sb="117" eb="118">
      <t>アジ</t>
    </rPh>
    <rPh sb="121" eb="122">
      <t>タノ</t>
    </rPh>
    <phoneticPr fontId="1"/>
  </si>
  <si>
    <t xml:space="preserve">エチオピア料理を開催した店に交渉してリビア料理の回を実現。コフタ、ショルパ、クスクスとリビア王道の料理を楽しめるも、実は他国でもよく食されるメニュー。リビアらしさは？うーん、正直よく分からず。でも、リビアのお国柄を調味料にすれば、それなりの形になったと言えましょう。
</t>
    <rPh sb="5" eb="7">
      <t>リョウリ</t>
    </rPh>
    <rPh sb="8" eb="10">
      <t>カイサイ</t>
    </rPh>
    <rPh sb="12" eb="13">
      <t>テン</t>
    </rPh>
    <rPh sb="14" eb="16">
      <t>コウショウ</t>
    </rPh>
    <rPh sb="21" eb="23">
      <t>リョウリ</t>
    </rPh>
    <rPh sb="24" eb="25">
      <t>カイ</t>
    </rPh>
    <rPh sb="26" eb="28">
      <t>ジツゲン</t>
    </rPh>
    <rPh sb="46" eb="48">
      <t>オウドウ</t>
    </rPh>
    <rPh sb="49" eb="51">
      <t>リョウリ</t>
    </rPh>
    <rPh sb="52" eb="53">
      <t>タノ</t>
    </rPh>
    <rPh sb="58" eb="59">
      <t>ジツ</t>
    </rPh>
    <rPh sb="60" eb="62">
      <t>タコク</t>
    </rPh>
    <rPh sb="66" eb="67">
      <t>ショク</t>
    </rPh>
    <rPh sb="87" eb="89">
      <t>ショウジキ</t>
    </rPh>
    <rPh sb="91" eb="92">
      <t>ワ</t>
    </rPh>
    <rPh sb="104" eb="106">
      <t>クニガラ</t>
    </rPh>
    <rPh sb="107" eb="110">
      <t>チョウミリョウ</t>
    </rPh>
    <rPh sb="120" eb="121">
      <t>カタチ</t>
    </rPh>
    <rPh sb="126" eb="127">
      <t>イ</t>
    </rPh>
    <phoneticPr fontId="1"/>
  </si>
  <si>
    <t xml:space="preserve">中南米料理と独自料理の共演が印象的だった回。とうもろこしの香りと肉食主義者らしい牛肉メニューが特徴的なんて事実はあるも、そのボリュームが半端なくて全ての思いが吹き飛んでしまうのほどだった。
貸切状態だったにも関わらずお店の方の巻き込みに失敗。ネイティブネタが…勿体ない。
</t>
    <rPh sb="0" eb="3">
      <t>チュウナンベイ</t>
    </rPh>
    <rPh sb="3" eb="5">
      <t>リョウリ</t>
    </rPh>
    <rPh sb="6" eb="8">
      <t>ドクジ</t>
    </rPh>
    <rPh sb="8" eb="10">
      <t>リョウリ</t>
    </rPh>
    <rPh sb="11" eb="13">
      <t>キョウエン</t>
    </rPh>
    <rPh sb="14" eb="17">
      <t>インショウテキ</t>
    </rPh>
    <rPh sb="20" eb="21">
      <t>カイ</t>
    </rPh>
    <rPh sb="29" eb="30">
      <t>カオ</t>
    </rPh>
    <rPh sb="32" eb="34">
      <t>ニクショク</t>
    </rPh>
    <rPh sb="34" eb="36">
      <t>シュギ</t>
    </rPh>
    <rPh sb="36" eb="37">
      <t>シャ</t>
    </rPh>
    <rPh sb="40" eb="42">
      <t>ギュウニク</t>
    </rPh>
    <rPh sb="47" eb="50">
      <t>トクチョウテキ</t>
    </rPh>
    <rPh sb="53" eb="55">
      <t>ジジツ</t>
    </rPh>
    <rPh sb="68" eb="70">
      <t>ハンパ</t>
    </rPh>
    <rPh sb="73" eb="74">
      <t>スベ</t>
    </rPh>
    <rPh sb="76" eb="77">
      <t>オモ</t>
    </rPh>
    <rPh sb="79" eb="80">
      <t>フ</t>
    </rPh>
    <rPh sb="81" eb="82">
      <t>ト</t>
    </rPh>
    <rPh sb="95" eb="96">
      <t>カ</t>
    </rPh>
    <rPh sb="96" eb="97">
      <t>キ</t>
    </rPh>
    <rPh sb="97" eb="99">
      <t>ジョウタイ</t>
    </rPh>
    <rPh sb="104" eb="105">
      <t>カカ</t>
    </rPh>
    <rPh sb="109" eb="110">
      <t>ミセ</t>
    </rPh>
    <rPh sb="111" eb="112">
      <t>カタ</t>
    </rPh>
    <rPh sb="113" eb="114">
      <t>マ</t>
    </rPh>
    <rPh sb="115" eb="116">
      <t>コ</t>
    </rPh>
    <rPh sb="118" eb="120">
      <t>シッパイ</t>
    </rPh>
    <rPh sb="130" eb="132">
      <t>モッタイ</t>
    </rPh>
    <phoneticPr fontId="1"/>
  </si>
  <si>
    <t xml:space="preserve">マダガスカル人イタリア料理シェフの所属店を追い掛けて辿りついた先はジャズライブハウス。
演奏の合間のテーブルトークはたいへんだったものの、一風変わって良かったかと。
料理はプレートタイプのサーヴ。雰囲気はイタリア風だったがマダガスカルらしさを感じるメニューだった。
</t>
    <rPh sb="6" eb="7">
      <t>ジン</t>
    </rPh>
    <rPh sb="11" eb="13">
      <t>リョウリ</t>
    </rPh>
    <rPh sb="17" eb="19">
      <t>ショゾク</t>
    </rPh>
    <rPh sb="19" eb="20">
      <t>ミセ</t>
    </rPh>
    <rPh sb="21" eb="22">
      <t>オ</t>
    </rPh>
    <rPh sb="23" eb="24">
      <t>カ</t>
    </rPh>
    <rPh sb="26" eb="27">
      <t>タド</t>
    </rPh>
    <rPh sb="31" eb="32">
      <t>サキ</t>
    </rPh>
    <rPh sb="44" eb="46">
      <t>エンソウ</t>
    </rPh>
    <rPh sb="47" eb="49">
      <t>アイマ</t>
    </rPh>
    <rPh sb="69" eb="71">
      <t>イップウ</t>
    </rPh>
    <rPh sb="71" eb="72">
      <t>カ</t>
    </rPh>
    <rPh sb="75" eb="76">
      <t>ヨ</t>
    </rPh>
    <rPh sb="83" eb="85">
      <t>リョウリ</t>
    </rPh>
    <rPh sb="98" eb="101">
      <t>フンイキ</t>
    </rPh>
    <rPh sb="106" eb="107">
      <t>フウ</t>
    </rPh>
    <rPh sb="121" eb="122">
      <t>カン</t>
    </rPh>
    <phoneticPr fontId="1"/>
  </si>
  <si>
    <t xml:space="preserve">チェコ料理の店に無理をお願いしてスロバキア料理を整えていただいた回。料理の個性が乏しい折、中でも"らしさ"が伺える料理を堪能。併せて蘊蓄調味料からスロバキアの村っぽいお国柄も感じることができ馴染みが無い国ながら興味深く偲べた。
</t>
    <rPh sb="3" eb="5">
      <t>リョウリ</t>
    </rPh>
    <rPh sb="6" eb="7">
      <t>ミセ</t>
    </rPh>
    <rPh sb="8" eb="10">
      <t>ムリ</t>
    </rPh>
    <rPh sb="12" eb="13">
      <t>ネガ</t>
    </rPh>
    <rPh sb="21" eb="23">
      <t>リョウリ</t>
    </rPh>
    <rPh sb="24" eb="25">
      <t>トトノ</t>
    </rPh>
    <rPh sb="32" eb="33">
      <t>カイ</t>
    </rPh>
    <rPh sb="34" eb="36">
      <t>リョウリ</t>
    </rPh>
    <rPh sb="37" eb="39">
      <t>コセイ</t>
    </rPh>
    <rPh sb="40" eb="41">
      <t>トボ</t>
    </rPh>
    <rPh sb="43" eb="44">
      <t>オリ</t>
    </rPh>
    <rPh sb="45" eb="46">
      <t>ナカ</t>
    </rPh>
    <rPh sb="54" eb="55">
      <t>ウカガ</t>
    </rPh>
    <rPh sb="57" eb="59">
      <t>リョウリ</t>
    </rPh>
    <rPh sb="60" eb="62">
      <t>タンノウ</t>
    </rPh>
    <rPh sb="63" eb="64">
      <t>アワ</t>
    </rPh>
    <rPh sb="66" eb="68">
      <t>ウンチク</t>
    </rPh>
    <rPh sb="68" eb="71">
      <t>チョウミリョウ</t>
    </rPh>
    <rPh sb="79" eb="80">
      <t>ムラ</t>
    </rPh>
    <rPh sb="84" eb="86">
      <t>クニガラ</t>
    </rPh>
    <rPh sb="87" eb="88">
      <t>カン</t>
    </rPh>
    <rPh sb="95" eb="97">
      <t>ナジ</t>
    </rPh>
    <rPh sb="99" eb="100">
      <t>ナ</t>
    </rPh>
    <rPh sb="101" eb="102">
      <t>クニ</t>
    </rPh>
    <rPh sb="105" eb="108">
      <t>キョウミブカ</t>
    </rPh>
    <rPh sb="109" eb="110">
      <t>シノ</t>
    </rPh>
    <phoneticPr fontId="1"/>
  </si>
  <si>
    <t xml:space="preserve">ウイグル料理レストランにて関連国カザフスタンの料理を特別にしつらえていただく趣向で実施。一品一品説明をいだだき特徴を理解しながらの会食。羊料理を十分に堪能。ラグマンやマンティなど定番メニューもこなすことができて満足。
</t>
    <rPh sb="4" eb="6">
      <t>リョウリ</t>
    </rPh>
    <rPh sb="13" eb="15">
      <t>カンレン</t>
    </rPh>
    <rPh sb="15" eb="16">
      <t>コク</t>
    </rPh>
    <rPh sb="23" eb="25">
      <t>リョウリ</t>
    </rPh>
    <rPh sb="26" eb="28">
      <t>トクベツ</t>
    </rPh>
    <rPh sb="38" eb="40">
      <t>シュコウ</t>
    </rPh>
    <rPh sb="41" eb="43">
      <t>ジッシ</t>
    </rPh>
    <rPh sb="44" eb="46">
      <t>イッピン</t>
    </rPh>
    <rPh sb="46" eb="48">
      <t>イッピン</t>
    </rPh>
    <rPh sb="48" eb="50">
      <t>セツメイ</t>
    </rPh>
    <rPh sb="55" eb="57">
      <t>トクチョウ</t>
    </rPh>
    <rPh sb="58" eb="60">
      <t>リカイ</t>
    </rPh>
    <rPh sb="65" eb="67">
      <t>カイショク</t>
    </rPh>
    <rPh sb="68" eb="69">
      <t>ヒツジ</t>
    </rPh>
    <rPh sb="69" eb="71">
      <t>リョウリ</t>
    </rPh>
    <rPh sb="72" eb="74">
      <t>ジュウブン</t>
    </rPh>
    <rPh sb="75" eb="77">
      <t>タンノウ</t>
    </rPh>
    <rPh sb="89" eb="91">
      <t>テイバン</t>
    </rPh>
    <rPh sb="105" eb="107">
      <t>マンゾク</t>
    </rPh>
    <phoneticPr fontId="1"/>
  </si>
  <si>
    <t xml:space="preserve">ずっと気になっていたレストランにやっと訪店。ロシア料理との違いを意識しながらジャガイモ料理を中心に注文。しかし、興味深かったのはジャガイモよりも副食材(きのこやレバー)の香りが立っていること。主食材の奥ゆかしさに好感。別にロシア民謡演奏のパフォーマンスが楽しかった。
</t>
    <rPh sb="3" eb="4">
      <t>キ</t>
    </rPh>
    <rPh sb="19" eb="20">
      <t>ホウ</t>
    </rPh>
    <rPh sb="20" eb="21">
      <t>ミセ</t>
    </rPh>
    <rPh sb="25" eb="27">
      <t>リョウリ</t>
    </rPh>
    <rPh sb="29" eb="30">
      <t>チガ</t>
    </rPh>
    <rPh sb="32" eb="34">
      <t>イシキ</t>
    </rPh>
    <rPh sb="43" eb="45">
      <t>リョウリ</t>
    </rPh>
    <rPh sb="46" eb="48">
      <t>チュウシン</t>
    </rPh>
    <rPh sb="49" eb="51">
      <t>チュウモン</t>
    </rPh>
    <rPh sb="56" eb="59">
      <t>キョウミブカ</t>
    </rPh>
    <rPh sb="72" eb="73">
      <t>フク</t>
    </rPh>
    <rPh sb="73" eb="75">
      <t>ショクザイ</t>
    </rPh>
    <rPh sb="85" eb="86">
      <t>カオ</t>
    </rPh>
    <rPh sb="88" eb="89">
      <t>タ</t>
    </rPh>
    <rPh sb="96" eb="97">
      <t>シュ</t>
    </rPh>
    <rPh sb="97" eb="99">
      <t>ショクザイ</t>
    </rPh>
    <rPh sb="100" eb="101">
      <t>オク</t>
    </rPh>
    <rPh sb="106" eb="108">
      <t>コウカン</t>
    </rPh>
    <rPh sb="109" eb="110">
      <t>ベツ</t>
    </rPh>
    <rPh sb="114" eb="116">
      <t>ミンヨウ</t>
    </rPh>
    <rPh sb="116" eb="118">
      <t>エンソウ</t>
    </rPh>
    <rPh sb="127" eb="128">
      <t>タノ</t>
    </rPh>
    <phoneticPr fontId="1"/>
  </si>
  <si>
    <t xml:space="preserve">第100回記念回は大使館での会食。
料理についての特徴はイマイチ不明だったものの、作り方のプロセスは興味深かった。逆にバザーで売られていた菓子にオマーンらしさを感じた。
大使夫人による文化説明も勉強にはなったが、ちょっと一面的な印象も。
</t>
    <rPh sb="0" eb="1">
      <t>ダイ</t>
    </rPh>
    <rPh sb="4" eb="5">
      <t>カイ</t>
    </rPh>
    <rPh sb="5" eb="7">
      <t>キネン</t>
    </rPh>
    <rPh sb="7" eb="8">
      <t>カイ</t>
    </rPh>
    <rPh sb="9" eb="12">
      <t>タイシカン</t>
    </rPh>
    <rPh sb="14" eb="16">
      <t>カイショク</t>
    </rPh>
    <rPh sb="18" eb="20">
      <t>リョウリ</t>
    </rPh>
    <rPh sb="25" eb="27">
      <t>トクチョウ</t>
    </rPh>
    <rPh sb="32" eb="34">
      <t>フメイ</t>
    </rPh>
    <rPh sb="41" eb="42">
      <t>ツク</t>
    </rPh>
    <rPh sb="43" eb="44">
      <t>カタ</t>
    </rPh>
    <rPh sb="50" eb="53">
      <t>キョウミブカ</t>
    </rPh>
    <rPh sb="57" eb="58">
      <t>ギャク</t>
    </rPh>
    <rPh sb="63" eb="64">
      <t>ウ</t>
    </rPh>
    <rPh sb="69" eb="71">
      <t>カシ</t>
    </rPh>
    <rPh sb="80" eb="81">
      <t>カン</t>
    </rPh>
    <rPh sb="85" eb="87">
      <t>タイシ</t>
    </rPh>
    <rPh sb="87" eb="89">
      <t>フジン</t>
    </rPh>
    <rPh sb="92" eb="94">
      <t>ブンカ</t>
    </rPh>
    <rPh sb="94" eb="96">
      <t>セツメイ</t>
    </rPh>
    <rPh sb="97" eb="99">
      <t>ベンキョウ</t>
    </rPh>
    <rPh sb="110" eb="113">
      <t>イチメンテキ</t>
    </rPh>
    <rPh sb="114" eb="116">
      <t>インショウ</t>
    </rPh>
    <phoneticPr fontId="1"/>
  </si>
  <si>
    <t xml:space="preserve">キューバ御飯として、御飯、バナナ、キャッサバ、肉、魚など雑多に堪能。それぞれ味付けが素晴らしく、きっと御国の料理より美味しいだろうと勝手に思料。
陽気な店員さんのいじりに耐え忍んだ結果、カストロ&amp;ゲバラの貴重な写真も見せてもらい御満悦。
</t>
    <rPh sb="4" eb="6">
      <t>ゴハン</t>
    </rPh>
    <rPh sb="10" eb="12">
      <t>ゴハン</t>
    </rPh>
    <rPh sb="23" eb="24">
      <t>ニク</t>
    </rPh>
    <rPh sb="25" eb="26">
      <t>サカナ</t>
    </rPh>
    <rPh sb="28" eb="30">
      <t>ザッタ</t>
    </rPh>
    <rPh sb="31" eb="33">
      <t>タンノウ</t>
    </rPh>
    <rPh sb="38" eb="40">
      <t>アジツ</t>
    </rPh>
    <rPh sb="42" eb="44">
      <t>スバ</t>
    </rPh>
    <rPh sb="51" eb="53">
      <t>オクニ</t>
    </rPh>
    <rPh sb="54" eb="56">
      <t>リョウリ</t>
    </rPh>
    <rPh sb="58" eb="60">
      <t>オイ</t>
    </rPh>
    <rPh sb="66" eb="68">
      <t>カッテ</t>
    </rPh>
    <rPh sb="69" eb="71">
      <t>シリョウ</t>
    </rPh>
    <rPh sb="73" eb="75">
      <t>ヨウキ</t>
    </rPh>
    <rPh sb="76" eb="78">
      <t>テンイン</t>
    </rPh>
    <rPh sb="85" eb="86">
      <t>タ</t>
    </rPh>
    <rPh sb="87" eb="88">
      <t>シノ</t>
    </rPh>
    <rPh sb="90" eb="92">
      <t>ケッカ</t>
    </rPh>
    <rPh sb="102" eb="104">
      <t>キチョウ</t>
    </rPh>
    <rPh sb="105" eb="107">
      <t>シャシン</t>
    </rPh>
    <rPh sb="108" eb="109">
      <t>ミ</t>
    </rPh>
    <rPh sb="114" eb="117">
      <t>ゴマンエツ</t>
    </rPh>
    <phoneticPr fontId="1"/>
  </si>
  <si>
    <t xml:space="preserve">南の島の食べ物は捉えどころが難しい。ココナッツミルクの多様、イモ系料理の多彩さはイメージ通りなものの、意外に中華系のメニューが目立った。マスターからはネット情報の向こう側にあるリアリティある話題も提供いただき、臨場感ある会食になった。
</t>
    <rPh sb="0" eb="1">
      <t>ミナミ</t>
    </rPh>
    <rPh sb="2" eb="3">
      <t>シマ</t>
    </rPh>
    <rPh sb="4" eb="5">
      <t>タ</t>
    </rPh>
    <rPh sb="6" eb="7">
      <t>モノ</t>
    </rPh>
    <rPh sb="8" eb="9">
      <t>トラ</t>
    </rPh>
    <rPh sb="14" eb="15">
      <t>ムズカ</t>
    </rPh>
    <rPh sb="27" eb="29">
      <t>タヨウ</t>
    </rPh>
    <rPh sb="32" eb="33">
      <t>ケイ</t>
    </rPh>
    <rPh sb="33" eb="35">
      <t>リョウリ</t>
    </rPh>
    <rPh sb="36" eb="38">
      <t>タサイ</t>
    </rPh>
    <rPh sb="44" eb="45">
      <t>ドオ</t>
    </rPh>
    <rPh sb="51" eb="53">
      <t>イガイ</t>
    </rPh>
    <rPh sb="54" eb="56">
      <t>チュウカ</t>
    </rPh>
    <rPh sb="56" eb="57">
      <t>ケイ</t>
    </rPh>
    <rPh sb="63" eb="65">
      <t>メダ</t>
    </rPh>
    <rPh sb="78" eb="80">
      <t>ジョウホウ</t>
    </rPh>
    <rPh sb="81" eb="82">
      <t>ム</t>
    </rPh>
    <rPh sb="84" eb="85">
      <t>ガワ</t>
    </rPh>
    <rPh sb="95" eb="97">
      <t>ワダイ</t>
    </rPh>
    <rPh sb="98" eb="100">
      <t>テイキョウ</t>
    </rPh>
    <rPh sb="105" eb="108">
      <t>リンジョウカン</t>
    </rPh>
    <rPh sb="110" eb="112">
      <t>カイショク</t>
    </rPh>
    <phoneticPr fontId="1"/>
  </si>
  <si>
    <t xml:space="preserve">お任せハイチ料理コースをお願いしたものの…、どの辺りがハイチだったのか？ フランス料理を食べているかの如し(まぁ、フランス食文化はあるのですけど)。でも、マスターの蘊蓄調味料を振りかけることでハイチを満喫。
</t>
    <rPh sb="1" eb="2">
      <t>マカ</t>
    </rPh>
    <rPh sb="6" eb="8">
      <t>リョウリ</t>
    </rPh>
    <rPh sb="13" eb="14">
      <t>ネガ</t>
    </rPh>
    <rPh sb="24" eb="25">
      <t>アタ</t>
    </rPh>
    <rPh sb="41" eb="43">
      <t>リョウリ</t>
    </rPh>
    <rPh sb="44" eb="45">
      <t>タ</t>
    </rPh>
    <rPh sb="51" eb="52">
      <t>ゴト</t>
    </rPh>
    <rPh sb="61" eb="64">
      <t>ショクブンカ</t>
    </rPh>
    <rPh sb="82" eb="84">
      <t>ウンチク</t>
    </rPh>
    <rPh sb="84" eb="87">
      <t>チョウミリョウ</t>
    </rPh>
    <rPh sb="88" eb="89">
      <t>フ</t>
    </rPh>
    <rPh sb="100" eb="102">
      <t>マンキツ</t>
    </rPh>
    <phoneticPr fontId="1"/>
  </si>
  <si>
    <t xml:space="preserve">ガーナ人のガーナ人によるガーナ人のため店の通り、WGT以外に出入りするのはガーナ人だけ。
現地雑貨が並ぶ店内、手で食すスタイルも「ここだけガーナ」を実感させた。
料理は一部準備が無かったものの穀物系料理を概ね満喫できたが、量は凄まじかった。
</t>
    <rPh sb="3" eb="4">
      <t>ジン</t>
    </rPh>
    <rPh sb="8" eb="9">
      <t>ジン</t>
    </rPh>
    <rPh sb="15" eb="16">
      <t>ジン</t>
    </rPh>
    <rPh sb="19" eb="20">
      <t>ミセ</t>
    </rPh>
    <rPh sb="21" eb="22">
      <t>トオ</t>
    </rPh>
    <rPh sb="27" eb="29">
      <t>イガイ</t>
    </rPh>
    <rPh sb="30" eb="32">
      <t>デイ</t>
    </rPh>
    <rPh sb="40" eb="41">
      <t>ジン</t>
    </rPh>
    <rPh sb="45" eb="47">
      <t>ゲンチ</t>
    </rPh>
    <rPh sb="47" eb="49">
      <t>ザッカ</t>
    </rPh>
    <rPh sb="50" eb="51">
      <t>ナラ</t>
    </rPh>
    <rPh sb="52" eb="54">
      <t>テンナイ</t>
    </rPh>
    <rPh sb="55" eb="56">
      <t>テ</t>
    </rPh>
    <rPh sb="57" eb="58">
      <t>ショク</t>
    </rPh>
    <rPh sb="74" eb="76">
      <t>ジッカン</t>
    </rPh>
    <rPh sb="81" eb="83">
      <t>リョウリ</t>
    </rPh>
    <rPh sb="84" eb="86">
      <t>イチブ</t>
    </rPh>
    <rPh sb="86" eb="88">
      <t>ジュンビ</t>
    </rPh>
    <rPh sb="89" eb="90">
      <t>ナ</t>
    </rPh>
    <rPh sb="96" eb="98">
      <t>コクモツ</t>
    </rPh>
    <rPh sb="98" eb="99">
      <t>ケイ</t>
    </rPh>
    <rPh sb="99" eb="101">
      <t>リョウリ</t>
    </rPh>
    <rPh sb="102" eb="103">
      <t>オオム</t>
    </rPh>
    <rPh sb="104" eb="106">
      <t>マンキツ</t>
    </rPh>
    <rPh sb="111" eb="112">
      <t>リョウ</t>
    </rPh>
    <rPh sb="113" eb="114">
      <t>スサ</t>
    </rPh>
    <phoneticPr fontId="1"/>
  </si>
  <si>
    <t xml:space="preserve">セルビア人ヘレナ先生の指導のもと調理＆会食のスタイルで実施。スープへの拘り、欧州と中東の両面を感じさせる肉料理のバリエーション、異国料理とセルビア料理の融合も楽しめた。セルビア人のプライドにも触れバルカン事情も学べた。
</t>
    <rPh sb="4" eb="5">
      <t>ジン</t>
    </rPh>
    <rPh sb="8" eb="10">
      <t>センセイ</t>
    </rPh>
    <rPh sb="11" eb="13">
      <t>シドウ</t>
    </rPh>
    <rPh sb="16" eb="18">
      <t>チョウリ</t>
    </rPh>
    <rPh sb="19" eb="21">
      <t>カイショク</t>
    </rPh>
    <rPh sb="27" eb="29">
      <t>ジッシ</t>
    </rPh>
    <rPh sb="35" eb="36">
      <t>コダワ</t>
    </rPh>
    <rPh sb="38" eb="40">
      <t>オウシュウ</t>
    </rPh>
    <rPh sb="41" eb="43">
      <t>チュウトウ</t>
    </rPh>
    <rPh sb="44" eb="46">
      <t>リョウメン</t>
    </rPh>
    <rPh sb="47" eb="48">
      <t>カン</t>
    </rPh>
    <rPh sb="52" eb="53">
      <t>ニク</t>
    </rPh>
    <rPh sb="53" eb="55">
      <t>リョウリ</t>
    </rPh>
    <rPh sb="64" eb="66">
      <t>イコク</t>
    </rPh>
    <rPh sb="66" eb="68">
      <t>リョウリ</t>
    </rPh>
    <rPh sb="73" eb="75">
      <t>リョウリ</t>
    </rPh>
    <rPh sb="76" eb="78">
      <t>ユウゴウ</t>
    </rPh>
    <rPh sb="79" eb="80">
      <t>タノ</t>
    </rPh>
    <rPh sb="88" eb="89">
      <t>ジン</t>
    </rPh>
    <rPh sb="96" eb="97">
      <t>フ</t>
    </rPh>
    <rPh sb="102" eb="104">
      <t>ジジョウ</t>
    </rPh>
    <rPh sb="105" eb="106">
      <t>マナ</t>
    </rPh>
    <phoneticPr fontId="1"/>
  </si>
  <si>
    <t xml:space="preserve">2回前に隣国ガーナ料理を開催し、メニュー被りかと思ったら…、その美味しさは段違い。宗主国の違いゆえ？なんて穿った見た方も。料理は似たような見た目のシチューがほとんども、それぞれ違った美味しさが感じられ目から鱗のトーゴ料理だった。
</t>
    <rPh sb="1" eb="2">
      <t>カイ</t>
    </rPh>
    <rPh sb="2" eb="3">
      <t>マエ</t>
    </rPh>
    <rPh sb="4" eb="6">
      <t>リンゴク</t>
    </rPh>
    <rPh sb="9" eb="11">
      <t>リョウリ</t>
    </rPh>
    <rPh sb="12" eb="14">
      <t>カイサイ</t>
    </rPh>
    <rPh sb="20" eb="21">
      <t>カブ</t>
    </rPh>
    <rPh sb="24" eb="25">
      <t>オモ</t>
    </rPh>
    <rPh sb="32" eb="34">
      <t>オイ</t>
    </rPh>
    <rPh sb="37" eb="39">
      <t>ダンチガ</t>
    </rPh>
    <rPh sb="41" eb="44">
      <t>ソウシュコク</t>
    </rPh>
    <rPh sb="45" eb="46">
      <t>チガ</t>
    </rPh>
    <rPh sb="53" eb="54">
      <t>ウガ</t>
    </rPh>
    <rPh sb="56" eb="57">
      <t>ミ</t>
    </rPh>
    <rPh sb="58" eb="59">
      <t>カタ</t>
    </rPh>
    <rPh sb="61" eb="63">
      <t>リョウリ</t>
    </rPh>
    <rPh sb="64" eb="65">
      <t>ニ</t>
    </rPh>
    <rPh sb="69" eb="70">
      <t>ミ</t>
    </rPh>
    <rPh sb="71" eb="72">
      <t>メ</t>
    </rPh>
    <rPh sb="88" eb="89">
      <t>チガ</t>
    </rPh>
    <rPh sb="91" eb="93">
      <t>ビミ</t>
    </rPh>
    <rPh sb="96" eb="97">
      <t>カン</t>
    </rPh>
    <rPh sb="100" eb="101">
      <t>メ</t>
    </rPh>
    <rPh sb="103" eb="104">
      <t>ウロコ</t>
    </rPh>
    <rPh sb="108" eb="110">
      <t>リョウリ</t>
    </rPh>
    <phoneticPr fontId="1"/>
  </si>
  <si>
    <t xml:space="preserve">いわゆる中央アジア料理。串焼き・ピラフ・マントゥなどの定番料理を食し、併せてロシア系料理を堪能。
料理よりも店を切り盛りするインナさんの優しい雰囲気が印象的。WGTの歴史の中で1,2を争う穏やかな接客だった。
</t>
    <rPh sb="4" eb="6">
      <t>チュウオウ</t>
    </rPh>
    <rPh sb="9" eb="11">
      <t>リョウリ</t>
    </rPh>
    <rPh sb="12" eb="14">
      <t>クシヤ</t>
    </rPh>
    <rPh sb="27" eb="29">
      <t>テイバン</t>
    </rPh>
    <rPh sb="29" eb="31">
      <t>リョウリ</t>
    </rPh>
    <rPh sb="32" eb="33">
      <t>ショク</t>
    </rPh>
    <rPh sb="35" eb="36">
      <t>アワ</t>
    </rPh>
    <rPh sb="41" eb="42">
      <t>ケイ</t>
    </rPh>
    <rPh sb="42" eb="44">
      <t>リョウリ</t>
    </rPh>
    <rPh sb="45" eb="47">
      <t>タンノウ</t>
    </rPh>
    <rPh sb="49" eb="51">
      <t>リョウリ</t>
    </rPh>
    <rPh sb="54" eb="55">
      <t>ミセ</t>
    </rPh>
    <rPh sb="56" eb="57">
      <t>キ</t>
    </rPh>
    <rPh sb="58" eb="59">
      <t>モ</t>
    </rPh>
    <rPh sb="68" eb="69">
      <t>ヤサ</t>
    </rPh>
    <rPh sb="71" eb="74">
      <t>フンイキ</t>
    </rPh>
    <rPh sb="75" eb="78">
      <t>インショウテキ</t>
    </rPh>
    <rPh sb="83" eb="85">
      <t>レキシ</t>
    </rPh>
    <rPh sb="86" eb="87">
      <t>ナカ</t>
    </rPh>
    <rPh sb="92" eb="93">
      <t>アラソ</t>
    </rPh>
    <rPh sb="94" eb="95">
      <t>オダ</t>
    </rPh>
    <rPh sb="98" eb="100">
      <t>セッキャク</t>
    </rPh>
    <phoneticPr fontId="1"/>
  </si>
  <si>
    <t xml:space="preserve">二国同時開催の西アフリカ探訪。
シチュー系、主食のキャッサバなど、御国を彷彿とさせる料理を堪能。味の個性が他アフリカ料理より個性的な感じがしたのが印象的。
店主の好みで現地らしい辛さはオリジナル外であったであろうが、フランスを宗主国とする国だったからかかなり美味との感想もあった。
客にマリ人・コートジボワール人が訪れており、異国情緒もたっぷりだった。
</t>
    <rPh sb="0" eb="2">
      <t>ニコク</t>
    </rPh>
    <rPh sb="2" eb="4">
      <t>ドウジ</t>
    </rPh>
    <rPh sb="4" eb="6">
      <t>カイサイ</t>
    </rPh>
    <rPh sb="7" eb="8">
      <t>ニシ</t>
    </rPh>
    <rPh sb="12" eb="14">
      <t>タンボウ</t>
    </rPh>
    <rPh sb="20" eb="21">
      <t>ケイ</t>
    </rPh>
    <rPh sb="22" eb="24">
      <t>シュショク</t>
    </rPh>
    <rPh sb="33" eb="35">
      <t>オクニ</t>
    </rPh>
    <rPh sb="36" eb="38">
      <t>ホウフツ</t>
    </rPh>
    <rPh sb="42" eb="44">
      <t>リョウリ</t>
    </rPh>
    <rPh sb="45" eb="47">
      <t>タンノウ</t>
    </rPh>
    <rPh sb="48" eb="49">
      <t>アジ</t>
    </rPh>
    <rPh sb="50" eb="52">
      <t>コセイ</t>
    </rPh>
    <rPh sb="53" eb="54">
      <t>タ</t>
    </rPh>
    <rPh sb="58" eb="60">
      <t>リョウリ</t>
    </rPh>
    <rPh sb="62" eb="65">
      <t>コセイテキ</t>
    </rPh>
    <rPh sb="66" eb="67">
      <t>カン</t>
    </rPh>
    <rPh sb="73" eb="76">
      <t>インショウテキ</t>
    </rPh>
    <rPh sb="78" eb="80">
      <t>テンシュ</t>
    </rPh>
    <rPh sb="81" eb="82">
      <t>コノ</t>
    </rPh>
    <rPh sb="84" eb="86">
      <t>ゲンチ</t>
    </rPh>
    <rPh sb="89" eb="90">
      <t>カラ</t>
    </rPh>
    <rPh sb="97" eb="98">
      <t>ガイ</t>
    </rPh>
    <rPh sb="113" eb="116">
      <t>ソウシュコク</t>
    </rPh>
    <rPh sb="119" eb="120">
      <t>クニ</t>
    </rPh>
    <rPh sb="129" eb="131">
      <t>ビミ</t>
    </rPh>
    <rPh sb="133" eb="135">
      <t>カンソウ</t>
    </rPh>
    <rPh sb="141" eb="142">
      <t>キャク</t>
    </rPh>
    <rPh sb="145" eb="146">
      <t>ジン</t>
    </rPh>
    <rPh sb="155" eb="156">
      <t>ジン</t>
    </rPh>
    <rPh sb="157" eb="158">
      <t>オトズ</t>
    </rPh>
    <rPh sb="163" eb="165">
      <t>イコク</t>
    </rPh>
    <rPh sb="165" eb="167">
      <t>ジョウチョ</t>
    </rPh>
    <phoneticPr fontId="1"/>
  </si>
  <si>
    <t xml:space="preserve">話好きの陽気な女主人のトークを調味料にケニア料理を堪能。人懐っこく日本好きの姿勢にも好感！
本場ケニアに近いウガリ、拘りのニャマチョマなどに魅かれて多くのケニア人も来店するとか。
インド料理の流入も感じられて面白かった。
</t>
    <rPh sb="0" eb="1">
      <t>ハナシ</t>
    </rPh>
    <rPh sb="1" eb="2">
      <t>ズ</t>
    </rPh>
    <rPh sb="4" eb="6">
      <t>ヨウキ</t>
    </rPh>
    <rPh sb="7" eb="10">
      <t>オンナシュジン</t>
    </rPh>
    <rPh sb="15" eb="18">
      <t>チョウミリョウ</t>
    </rPh>
    <rPh sb="22" eb="24">
      <t>リョウリ</t>
    </rPh>
    <rPh sb="25" eb="27">
      <t>タンノウ</t>
    </rPh>
    <rPh sb="28" eb="30">
      <t>ヒトナツ</t>
    </rPh>
    <rPh sb="33" eb="35">
      <t>ニホン</t>
    </rPh>
    <rPh sb="35" eb="36">
      <t>ス</t>
    </rPh>
    <rPh sb="38" eb="40">
      <t>シセイ</t>
    </rPh>
    <rPh sb="42" eb="44">
      <t>コウカン</t>
    </rPh>
    <rPh sb="46" eb="48">
      <t>ホンバ</t>
    </rPh>
    <rPh sb="52" eb="53">
      <t>チカ</t>
    </rPh>
    <rPh sb="58" eb="59">
      <t>コダワ</t>
    </rPh>
    <rPh sb="70" eb="71">
      <t>ヒ</t>
    </rPh>
    <rPh sb="74" eb="75">
      <t>オオ</t>
    </rPh>
    <rPh sb="80" eb="81">
      <t>ジン</t>
    </rPh>
    <rPh sb="82" eb="84">
      <t>ライテン</t>
    </rPh>
    <rPh sb="93" eb="95">
      <t>リョウリ</t>
    </rPh>
    <rPh sb="96" eb="98">
      <t>リュウニュウ</t>
    </rPh>
    <rPh sb="99" eb="100">
      <t>カン</t>
    </rPh>
    <rPh sb="104" eb="106">
      <t>オモシロ</t>
    </rPh>
    <phoneticPr fontId="1"/>
  </si>
  <si>
    <t xml:space="preserve">サンマリノ料理って無いんですよ。との説明を受けながらも無理やりエスコートいただき、名物とされる料理に近い物をチョイス。思いの外やさしい味と感じたのは御国の特徴か？はたまた日本人向けの味付けだったか？
</t>
    <rPh sb="5" eb="7">
      <t>リョウリ</t>
    </rPh>
    <rPh sb="9" eb="10">
      <t>ナ</t>
    </rPh>
    <rPh sb="18" eb="20">
      <t>セツメイ</t>
    </rPh>
    <rPh sb="21" eb="22">
      <t>ウ</t>
    </rPh>
    <rPh sb="27" eb="29">
      <t>ムリ</t>
    </rPh>
    <rPh sb="41" eb="43">
      <t>メイブツ</t>
    </rPh>
    <rPh sb="47" eb="49">
      <t>リョウリ</t>
    </rPh>
    <rPh sb="50" eb="51">
      <t>チカ</t>
    </rPh>
    <rPh sb="52" eb="53">
      <t>モノ</t>
    </rPh>
    <rPh sb="59" eb="60">
      <t>オモ</t>
    </rPh>
    <rPh sb="62" eb="63">
      <t>ホカ</t>
    </rPh>
    <rPh sb="67" eb="68">
      <t>アジ</t>
    </rPh>
    <rPh sb="69" eb="70">
      <t>カン</t>
    </rPh>
    <rPh sb="74" eb="76">
      <t>オクニ</t>
    </rPh>
    <rPh sb="77" eb="79">
      <t>トクチョウ</t>
    </rPh>
    <rPh sb="85" eb="88">
      <t>ニホンジン</t>
    </rPh>
    <rPh sb="88" eb="89">
      <t>ム</t>
    </rPh>
    <rPh sb="91" eb="93">
      <t>アジツ</t>
    </rPh>
    <phoneticPr fontId="1"/>
  </si>
  <si>
    <t xml:space="preserve">表面はイタ飯屋ながら、裏から辿ると姿を変える店で開催されたマルタの回。イタリア料理、中東料理の側面、そして名物料理ウサギを食してご満悦。
馴染みが無い国ながら、世にはマルタにご執心の方がおられるようで、御国探訪も充実した。
</t>
    <rPh sb="0" eb="1">
      <t>オモテ</t>
    </rPh>
    <rPh sb="1" eb="2">
      <t>ヅラ</t>
    </rPh>
    <rPh sb="5" eb="7">
      <t>メシヤ</t>
    </rPh>
    <rPh sb="11" eb="12">
      <t>ウラ</t>
    </rPh>
    <rPh sb="14" eb="15">
      <t>タド</t>
    </rPh>
    <rPh sb="17" eb="18">
      <t>スガタ</t>
    </rPh>
    <rPh sb="19" eb="20">
      <t>カ</t>
    </rPh>
    <rPh sb="22" eb="23">
      <t>ミセ</t>
    </rPh>
    <rPh sb="24" eb="26">
      <t>カイサイ</t>
    </rPh>
    <rPh sb="33" eb="34">
      <t>カイ</t>
    </rPh>
    <rPh sb="39" eb="41">
      <t>リョウリ</t>
    </rPh>
    <rPh sb="42" eb="44">
      <t>チュウトウ</t>
    </rPh>
    <rPh sb="44" eb="46">
      <t>リョウリ</t>
    </rPh>
    <rPh sb="47" eb="49">
      <t>ソクメン</t>
    </rPh>
    <rPh sb="53" eb="55">
      <t>メイブツ</t>
    </rPh>
    <rPh sb="55" eb="57">
      <t>リョウリ</t>
    </rPh>
    <rPh sb="61" eb="62">
      <t>ショク</t>
    </rPh>
    <rPh sb="65" eb="67">
      <t>マンエツ</t>
    </rPh>
    <rPh sb="69" eb="71">
      <t>ナジ</t>
    </rPh>
    <rPh sb="73" eb="74">
      <t>ナ</t>
    </rPh>
    <rPh sb="75" eb="76">
      <t>クニ</t>
    </rPh>
    <rPh sb="80" eb="81">
      <t>ヨ</t>
    </rPh>
    <rPh sb="88" eb="90">
      <t>シュウシン</t>
    </rPh>
    <rPh sb="91" eb="92">
      <t>カタ</t>
    </rPh>
    <rPh sb="101" eb="103">
      <t>オクニ</t>
    </rPh>
    <rPh sb="103" eb="105">
      <t>タンボウ</t>
    </rPh>
    <rPh sb="106" eb="108">
      <t>ジュウジツ</t>
    </rPh>
    <phoneticPr fontId="1"/>
  </si>
  <si>
    <t xml:space="preserve">モルドバ料理とロシア料理の違い…名前が違うだけなんてコメントも貰いつつモルドバ人が作る料理を堪能。通常のロシア系料理より濃厚な味わいが印象的だった。それもさることながらダイアナさんのお国自慢が良い調味料だった。
</t>
    <rPh sb="4" eb="6">
      <t>リョウリ</t>
    </rPh>
    <rPh sb="10" eb="12">
      <t>リョウリ</t>
    </rPh>
    <rPh sb="13" eb="14">
      <t>チガ</t>
    </rPh>
    <rPh sb="16" eb="18">
      <t>ナマエ</t>
    </rPh>
    <rPh sb="19" eb="20">
      <t>チガ</t>
    </rPh>
    <rPh sb="31" eb="32">
      <t>モラ</t>
    </rPh>
    <rPh sb="39" eb="40">
      <t>ジン</t>
    </rPh>
    <rPh sb="41" eb="42">
      <t>ツク</t>
    </rPh>
    <rPh sb="43" eb="45">
      <t>リョウリ</t>
    </rPh>
    <rPh sb="46" eb="48">
      <t>タンノウ</t>
    </rPh>
    <rPh sb="49" eb="51">
      <t>ツウジョウ</t>
    </rPh>
    <rPh sb="55" eb="56">
      <t>ケイ</t>
    </rPh>
    <rPh sb="56" eb="58">
      <t>リョウリ</t>
    </rPh>
    <rPh sb="60" eb="62">
      <t>ノウコウ</t>
    </rPh>
    <rPh sb="63" eb="64">
      <t>アジ</t>
    </rPh>
    <rPh sb="67" eb="69">
      <t>インショウ</t>
    </rPh>
    <rPh sb="69" eb="70">
      <t>テキ</t>
    </rPh>
    <rPh sb="92" eb="93">
      <t>クニ</t>
    </rPh>
    <rPh sb="93" eb="95">
      <t>ジマン</t>
    </rPh>
    <rPh sb="96" eb="97">
      <t>ヨ</t>
    </rPh>
    <rPh sb="98" eb="101">
      <t>チョウミリョウ</t>
    </rPh>
    <phoneticPr fontId="1"/>
  </si>
  <si>
    <t xml:space="preserve">料理は一品ながら、事前に勉強したマギーブイヨン入りのシチューを味わうことができた。
テーブルトークは専らオスマン・サンコンさんネタが中心だったものの、鉱物資源の豊富な国と知り、21世紀への可能性を感じさせた国だった。
</t>
    <rPh sb="0" eb="2">
      <t>リョウリ</t>
    </rPh>
    <rPh sb="3" eb="5">
      <t>イッピン</t>
    </rPh>
    <rPh sb="9" eb="11">
      <t>ジゼン</t>
    </rPh>
    <rPh sb="12" eb="14">
      <t>ベンキョウ</t>
    </rPh>
    <rPh sb="23" eb="24">
      <t>イ</t>
    </rPh>
    <rPh sb="31" eb="32">
      <t>アジ</t>
    </rPh>
    <rPh sb="50" eb="51">
      <t>モッパ</t>
    </rPh>
    <rPh sb="66" eb="68">
      <t>チュウシン</t>
    </rPh>
    <rPh sb="75" eb="77">
      <t>コウブツ</t>
    </rPh>
    <rPh sb="77" eb="79">
      <t>シゲン</t>
    </rPh>
    <rPh sb="80" eb="82">
      <t>ホウフ</t>
    </rPh>
    <rPh sb="83" eb="84">
      <t>クニ</t>
    </rPh>
    <rPh sb="85" eb="86">
      <t>シ</t>
    </rPh>
    <rPh sb="90" eb="92">
      <t>セイキ</t>
    </rPh>
    <rPh sb="94" eb="97">
      <t>カノウセイ</t>
    </rPh>
    <rPh sb="98" eb="99">
      <t>カン</t>
    </rPh>
    <rPh sb="103" eb="104">
      <t>クニ</t>
    </rPh>
    <phoneticPr fontId="1"/>
  </si>
  <si>
    <t xml:space="preserve">ナミビア料理を提供する貴重な店を発見。ブルボス一品しか食せないものの、知識の調味料で味付けしつつナミビアを堪能。
ナミブ砂漠の国というより、アパルトヘイトの歴史を持つ白人と先住民の格差に関心が向く国だった。
</t>
    <rPh sb="4" eb="6">
      <t>リョウリ</t>
    </rPh>
    <rPh sb="7" eb="9">
      <t>テイキョウ</t>
    </rPh>
    <rPh sb="11" eb="13">
      <t>キチョウ</t>
    </rPh>
    <rPh sb="14" eb="15">
      <t>ミセ</t>
    </rPh>
    <rPh sb="16" eb="18">
      <t>ハッケン</t>
    </rPh>
    <rPh sb="23" eb="25">
      <t>イッピン</t>
    </rPh>
    <rPh sb="27" eb="28">
      <t>ショク</t>
    </rPh>
    <rPh sb="35" eb="37">
      <t>チシキ</t>
    </rPh>
    <rPh sb="38" eb="41">
      <t>チョウミリョウ</t>
    </rPh>
    <rPh sb="42" eb="44">
      <t>アジツ</t>
    </rPh>
    <rPh sb="53" eb="55">
      <t>タンノウ</t>
    </rPh>
    <rPh sb="60" eb="62">
      <t>サバク</t>
    </rPh>
    <rPh sb="63" eb="64">
      <t>クニ</t>
    </rPh>
    <rPh sb="78" eb="80">
      <t>レキシ</t>
    </rPh>
    <rPh sb="81" eb="82">
      <t>モ</t>
    </rPh>
    <rPh sb="83" eb="85">
      <t>ハクジン</t>
    </rPh>
    <rPh sb="86" eb="89">
      <t>センジュウミン</t>
    </rPh>
    <rPh sb="90" eb="92">
      <t>カクサ</t>
    </rPh>
    <rPh sb="93" eb="95">
      <t>カンシン</t>
    </rPh>
    <rPh sb="96" eb="97">
      <t>ム</t>
    </rPh>
    <rPh sb="98" eb="99">
      <t>クニ</t>
    </rPh>
    <phoneticPr fontId="1"/>
  </si>
  <si>
    <t xml:space="preserve">フィジーカレーをお目当てに一見訪問。事前に言ってくれれば裏メニュー出したのにぃ！と言われて愕然としたものの、二次会開催ゆえお腹はパンパン。
店主ヨギさんとのフィジートークで充実感を満たすことにした。
</t>
    <rPh sb="9" eb="11">
      <t>メア</t>
    </rPh>
    <rPh sb="13" eb="15">
      <t>イチゲン</t>
    </rPh>
    <rPh sb="15" eb="17">
      <t>ホウモン</t>
    </rPh>
    <rPh sb="18" eb="20">
      <t>ジゼン</t>
    </rPh>
    <rPh sb="21" eb="22">
      <t>イ</t>
    </rPh>
    <rPh sb="28" eb="29">
      <t>ウラ</t>
    </rPh>
    <rPh sb="33" eb="34">
      <t>ダ</t>
    </rPh>
    <rPh sb="41" eb="42">
      <t>イ</t>
    </rPh>
    <rPh sb="45" eb="47">
      <t>ガクゼン</t>
    </rPh>
    <rPh sb="54" eb="57">
      <t>ニジカイ</t>
    </rPh>
    <rPh sb="57" eb="59">
      <t>カイサイ</t>
    </rPh>
    <rPh sb="62" eb="63">
      <t>ナカ</t>
    </rPh>
    <rPh sb="70" eb="72">
      <t>テンシュ</t>
    </rPh>
    <rPh sb="86" eb="89">
      <t>ジュウジツカン</t>
    </rPh>
    <rPh sb="90" eb="91">
      <t>ミ</t>
    </rPh>
    <phoneticPr fontId="1"/>
  </si>
  <si>
    <t xml:space="preserve">ブルキナファソ料理は難しいけど、ブルキナファソで食べられる西アフリカ料理を…ということで整えてもらった今回。オリジナリティは乏しかったものの定番料理に舌鼓。一番のブルキナファソらしさは店名だったと言えよう。
</t>
    <rPh sb="7" eb="9">
      <t>リョウリ</t>
    </rPh>
    <rPh sb="10" eb="11">
      <t>ムズカ</t>
    </rPh>
    <rPh sb="24" eb="25">
      <t>タ</t>
    </rPh>
    <rPh sb="29" eb="30">
      <t>ニシ</t>
    </rPh>
    <rPh sb="34" eb="36">
      <t>リョウリ</t>
    </rPh>
    <rPh sb="44" eb="45">
      <t>トトノ</t>
    </rPh>
    <rPh sb="51" eb="53">
      <t>コンカイ</t>
    </rPh>
    <rPh sb="62" eb="63">
      <t>トボ</t>
    </rPh>
    <rPh sb="70" eb="72">
      <t>テイバン</t>
    </rPh>
    <rPh sb="72" eb="74">
      <t>リョウリ</t>
    </rPh>
    <rPh sb="75" eb="77">
      <t>シタツヅミ</t>
    </rPh>
    <rPh sb="78" eb="80">
      <t>イチバン</t>
    </rPh>
    <rPh sb="92" eb="94">
      <t>テンメイ</t>
    </rPh>
    <rPh sb="98" eb="99">
      <t>イ</t>
    </rPh>
    <phoneticPr fontId="1"/>
  </si>
  <si>
    <t xml:space="preserve">通常開催困難なためイベント系を狙って開催。とは言えモナコ大使お墨付きでもあり、また料理数もそれなりにありモナコ堪能には成功。
パリと同じ類の料理だろうとの先入観は、スモーク臭で一変。思いの外野性味を感じる料理だった。
</t>
    <rPh sb="0" eb="2">
      <t>ツウジョウ</t>
    </rPh>
    <rPh sb="2" eb="4">
      <t>カイサイ</t>
    </rPh>
    <rPh sb="4" eb="6">
      <t>コンナン</t>
    </rPh>
    <rPh sb="13" eb="14">
      <t>ケイ</t>
    </rPh>
    <rPh sb="15" eb="16">
      <t>ネラ</t>
    </rPh>
    <rPh sb="18" eb="20">
      <t>カイサイ</t>
    </rPh>
    <rPh sb="23" eb="24">
      <t>イ</t>
    </rPh>
    <rPh sb="28" eb="30">
      <t>タイシ</t>
    </rPh>
    <rPh sb="31" eb="33">
      <t>スミツ</t>
    </rPh>
    <rPh sb="41" eb="43">
      <t>リョウリ</t>
    </rPh>
    <rPh sb="43" eb="44">
      <t>スウ</t>
    </rPh>
    <rPh sb="55" eb="57">
      <t>タンノウ</t>
    </rPh>
    <rPh sb="59" eb="61">
      <t>セイコウ</t>
    </rPh>
    <rPh sb="86" eb="87">
      <t>シュウ</t>
    </rPh>
    <rPh sb="88" eb="90">
      <t>イッペン</t>
    </rPh>
    <rPh sb="91" eb="92">
      <t>オモ</t>
    </rPh>
    <rPh sb="94" eb="95">
      <t>ホカ</t>
    </rPh>
    <rPh sb="95" eb="98">
      <t>ヤセイミ</t>
    </rPh>
    <rPh sb="99" eb="100">
      <t>カン</t>
    </rPh>
    <rPh sb="102" eb="104">
      <t>リョウリ</t>
    </rPh>
    <phoneticPr fontId="1"/>
  </si>
  <si>
    <t xml:space="preserve">開催店との交渉においてゲスト参加含めて、久々に片手を超える8名参加のイベントに。
クウェート料理は、いわゆるアラブ料理に等しいメニューが並んだが、局所的には事前に押さえた点が実感でき、料理も美味であった、
</t>
    <rPh sb="0" eb="2">
      <t>カイサイ</t>
    </rPh>
    <rPh sb="2" eb="3">
      <t>テン</t>
    </rPh>
    <rPh sb="5" eb="7">
      <t>コウショウ</t>
    </rPh>
    <rPh sb="14" eb="16">
      <t>サンカ</t>
    </rPh>
    <rPh sb="16" eb="17">
      <t>フク</t>
    </rPh>
    <rPh sb="20" eb="22">
      <t>ヒサビサ</t>
    </rPh>
    <rPh sb="23" eb="25">
      <t>カタテ</t>
    </rPh>
    <rPh sb="26" eb="27">
      <t>コ</t>
    </rPh>
    <rPh sb="30" eb="31">
      <t>メイ</t>
    </rPh>
    <rPh sb="31" eb="33">
      <t>サンカ</t>
    </rPh>
    <rPh sb="46" eb="48">
      <t>リョウリ</t>
    </rPh>
    <rPh sb="57" eb="59">
      <t>リョウリ</t>
    </rPh>
    <rPh sb="60" eb="61">
      <t>ヒト</t>
    </rPh>
    <rPh sb="68" eb="69">
      <t>ナラ</t>
    </rPh>
    <rPh sb="73" eb="76">
      <t>キョクショテキ</t>
    </rPh>
    <rPh sb="78" eb="80">
      <t>ジゼン</t>
    </rPh>
    <rPh sb="81" eb="82">
      <t>オ</t>
    </rPh>
    <rPh sb="85" eb="86">
      <t>テン</t>
    </rPh>
    <rPh sb="87" eb="89">
      <t>ジッカン</t>
    </rPh>
    <rPh sb="92" eb="94">
      <t>リョウリ</t>
    </rPh>
    <rPh sb="95" eb="97">
      <t>ビミ</t>
    </rPh>
    <phoneticPr fontId="1"/>
  </si>
  <si>
    <t xml:space="preserve">モザンビーク大使公邸でのビュッフェスタイルの昼食会にて実現。
アフリカ系、ポルトガル系、魚介系と御国の典型メニューが並び、また大使の御国紹介もあって、モザンビーク文化を満喫した。
</t>
    <rPh sb="6" eb="8">
      <t>タイシ</t>
    </rPh>
    <rPh sb="8" eb="10">
      <t>コウテイ</t>
    </rPh>
    <rPh sb="22" eb="24">
      <t>チュウショク</t>
    </rPh>
    <rPh sb="24" eb="25">
      <t>カイ</t>
    </rPh>
    <rPh sb="27" eb="29">
      <t>ジツゲン</t>
    </rPh>
    <rPh sb="35" eb="36">
      <t>ケイ</t>
    </rPh>
    <rPh sb="42" eb="43">
      <t>ケイ</t>
    </rPh>
    <rPh sb="44" eb="46">
      <t>ギョカイ</t>
    </rPh>
    <rPh sb="46" eb="47">
      <t>ケイ</t>
    </rPh>
    <rPh sb="48" eb="50">
      <t>オンコク</t>
    </rPh>
    <rPh sb="51" eb="53">
      <t>テンケイ</t>
    </rPh>
    <rPh sb="58" eb="59">
      <t>ナラ</t>
    </rPh>
    <rPh sb="63" eb="65">
      <t>タイシ</t>
    </rPh>
    <rPh sb="66" eb="68">
      <t>オクニ</t>
    </rPh>
    <rPh sb="68" eb="70">
      <t>ショウカイ</t>
    </rPh>
    <rPh sb="81" eb="83">
      <t>ブンカ</t>
    </rPh>
    <rPh sb="84" eb="86">
      <t>マンキツ</t>
    </rPh>
    <phoneticPr fontId="1"/>
  </si>
  <si>
    <t xml:space="preserve">コンゴ民音楽が流れるアフリカ料理の店にコンゴ慮理コースをセット頂いての実施。フンボワやポンドゥ、フフなど、西アフリカ、そしてコンゴ共定番の食を楽しめた。Y姉からの小ネタ興味深く、思いの外御国の理解を得た。
</t>
    <rPh sb="3" eb="4">
      <t>ミン</t>
    </rPh>
    <rPh sb="4" eb="6">
      <t>オンガク</t>
    </rPh>
    <rPh sb="7" eb="8">
      <t>ナガ</t>
    </rPh>
    <rPh sb="14" eb="16">
      <t>リョウリ</t>
    </rPh>
    <rPh sb="17" eb="18">
      <t>ミセ</t>
    </rPh>
    <rPh sb="22" eb="23">
      <t>リョ</t>
    </rPh>
    <rPh sb="23" eb="24">
      <t>リ</t>
    </rPh>
    <rPh sb="31" eb="32">
      <t>イタダ</t>
    </rPh>
    <rPh sb="35" eb="37">
      <t>ジッシ</t>
    </rPh>
    <rPh sb="53" eb="54">
      <t>ニシ</t>
    </rPh>
    <phoneticPr fontId="1"/>
  </si>
  <si>
    <t xml:space="preserve">初のケータリング開催。リトアニアに魅せられた口尾さんによる御準備で、王道のメニューを堪能。口尾さんの臨場感ある現地情報とメンバーの蘊蓄で、リトアニアが近しい国に。素朴な味わいは御国の性格に合っていると言えたかと。
</t>
    <rPh sb="0" eb="1">
      <t>ハツ</t>
    </rPh>
    <rPh sb="8" eb="10">
      <t>カイサイ</t>
    </rPh>
    <rPh sb="17" eb="18">
      <t>ミ</t>
    </rPh>
    <rPh sb="22" eb="23">
      <t>クチ</t>
    </rPh>
    <rPh sb="23" eb="24">
      <t>オ</t>
    </rPh>
    <rPh sb="29" eb="32">
      <t>ゴジュンビ</t>
    </rPh>
    <rPh sb="34" eb="36">
      <t>オウドウ</t>
    </rPh>
    <rPh sb="42" eb="44">
      <t>タンノウ</t>
    </rPh>
    <rPh sb="45" eb="46">
      <t>クチ</t>
    </rPh>
    <rPh sb="46" eb="47">
      <t>オ</t>
    </rPh>
    <rPh sb="50" eb="53">
      <t>リンジョウカン</t>
    </rPh>
    <rPh sb="55" eb="57">
      <t>ゲンチ</t>
    </rPh>
    <rPh sb="57" eb="59">
      <t>ジョウホウ</t>
    </rPh>
    <rPh sb="65" eb="67">
      <t>ウンチク</t>
    </rPh>
    <rPh sb="75" eb="76">
      <t>チカ</t>
    </rPh>
    <rPh sb="78" eb="79">
      <t>クニ</t>
    </rPh>
    <rPh sb="81" eb="83">
      <t>ソボク</t>
    </rPh>
    <rPh sb="84" eb="85">
      <t>アジ</t>
    </rPh>
    <rPh sb="88" eb="90">
      <t>オクニ</t>
    </rPh>
    <rPh sb="91" eb="93">
      <t>セイカク</t>
    </rPh>
    <rPh sb="94" eb="95">
      <t>ア</t>
    </rPh>
    <rPh sb="100" eb="101">
      <t>イ</t>
    </rPh>
    <phoneticPr fontId="1"/>
  </si>
  <si>
    <t xml:space="preserve">二度目の名古屋開催はゲスト含めて4名参加。
無理やりのオーダーでどのようなメニューが登場かとの期待は、エンチラーダとカルネ・アサーダの二品。後は一般的な中南米料理で…と思いきや空芯菜やラクサとアジアも御目見え。まぁ良いですか。
地球ひろばでのJICA活動についての説明も良い調味料になった。
</t>
    <rPh sb="0" eb="3">
      <t>ニドメ</t>
    </rPh>
    <rPh sb="4" eb="7">
      <t>ナゴヤ</t>
    </rPh>
    <rPh sb="7" eb="9">
      <t>カイサイ</t>
    </rPh>
    <rPh sb="13" eb="14">
      <t>フク</t>
    </rPh>
    <rPh sb="17" eb="18">
      <t>メイ</t>
    </rPh>
    <rPh sb="18" eb="20">
      <t>サンカ</t>
    </rPh>
    <rPh sb="22" eb="24">
      <t>ムリ</t>
    </rPh>
    <rPh sb="42" eb="44">
      <t>トウジョウ</t>
    </rPh>
    <rPh sb="47" eb="49">
      <t>キタイ</t>
    </rPh>
    <rPh sb="67" eb="68">
      <t>ニ</t>
    </rPh>
    <rPh sb="68" eb="69">
      <t>ヒン</t>
    </rPh>
    <rPh sb="70" eb="71">
      <t>アト</t>
    </rPh>
    <rPh sb="72" eb="75">
      <t>イッパンテキ</t>
    </rPh>
    <rPh sb="76" eb="79">
      <t>チュウナンベイ</t>
    </rPh>
    <rPh sb="79" eb="81">
      <t>リョウリ</t>
    </rPh>
    <rPh sb="84" eb="85">
      <t>オモ</t>
    </rPh>
    <rPh sb="88" eb="89">
      <t>ソラ</t>
    </rPh>
    <rPh sb="89" eb="90">
      <t>シン</t>
    </rPh>
    <rPh sb="100" eb="103">
      <t>オメミ</t>
    </rPh>
    <phoneticPr fontId="1"/>
  </si>
  <si>
    <t xml:space="preserve">自宅レストランを見つけ出し特別コースを対応いただく。料理も知識もたらふく詰め込んで充実した会食に。さらにビデオや民族衣装の着用、グッズの購入などもあって、トウモロコシから生まれたと言われるグアテマラ人の雰囲気を最高に堪能できた。
</t>
    <rPh sb="0" eb="2">
      <t>ジタク</t>
    </rPh>
    <rPh sb="8" eb="9">
      <t>ミ</t>
    </rPh>
    <rPh sb="11" eb="12">
      <t>ダ</t>
    </rPh>
    <rPh sb="13" eb="15">
      <t>トクベツ</t>
    </rPh>
    <rPh sb="19" eb="21">
      <t>タイオウ</t>
    </rPh>
    <rPh sb="26" eb="28">
      <t>リョウリ</t>
    </rPh>
    <rPh sb="29" eb="31">
      <t>チシキ</t>
    </rPh>
    <rPh sb="36" eb="37">
      <t>ツ</t>
    </rPh>
    <rPh sb="38" eb="39">
      <t>コ</t>
    </rPh>
    <rPh sb="41" eb="43">
      <t>ジュウジツ</t>
    </rPh>
    <rPh sb="45" eb="47">
      <t>カイショク</t>
    </rPh>
    <rPh sb="56" eb="58">
      <t>ミンゾク</t>
    </rPh>
    <rPh sb="58" eb="60">
      <t>イショウ</t>
    </rPh>
    <rPh sb="61" eb="63">
      <t>チャクヨウ</t>
    </rPh>
    <rPh sb="68" eb="70">
      <t>コウニュウ</t>
    </rPh>
    <rPh sb="85" eb="86">
      <t>ウ</t>
    </rPh>
    <rPh sb="90" eb="91">
      <t>イ</t>
    </rPh>
    <rPh sb="99" eb="100">
      <t>ジン</t>
    </rPh>
    <rPh sb="101" eb="104">
      <t>フンイキ</t>
    </rPh>
    <rPh sb="105" eb="107">
      <t>サイコウ</t>
    </rPh>
    <rPh sb="108" eb="110">
      <t>タンノウ</t>
    </rPh>
    <phoneticPr fontId="1"/>
  </si>
  <si>
    <t xml:space="preserve">料理マッチングサイトを活用し、アルジェリア人のサポートを受けつつの会食。クスクスではなくリシタというアルジェリアのパスタが登場する反面、マグリブ他国の料理が出たりと御国の特徴を満喫できた。
</t>
    <rPh sb="0" eb="2">
      <t>リョウリ</t>
    </rPh>
    <rPh sb="11" eb="13">
      <t>カツヨウ</t>
    </rPh>
    <rPh sb="21" eb="22">
      <t>ジン</t>
    </rPh>
    <rPh sb="28" eb="29">
      <t>ウ</t>
    </rPh>
    <rPh sb="33" eb="35">
      <t>カイショク</t>
    </rPh>
    <rPh sb="61" eb="63">
      <t>トウジョウ</t>
    </rPh>
    <rPh sb="65" eb="67">
      <t>ハンメン</t>
    </rPh>
    <rPh sb="72" eb="74">
      <t>タコク</t>
    </rPh>
    <rPh sb="75" eb="77">
      <t>リョウリ</t>
    </rPh>
    <rPh sb="78" eb="79">
      <t>デ</t>
    </rPh>
    <rPh sb="82" eb="84">
      <t>オクニ</t>
    </rPh>
    <rPh sb="85" eb="87">
      <t>トクチョウ</t>
    </rPh>
    <rPh sb="88" eb="90">
      <t>マンキツ</t>
    </rPh>
    <phoneticPr fontId="1"/>
  </si>
  <si>
    <t xml:space="preserve">在日ラトビア人のご家庭にお邪魔しての会食。多国籍料理の要素故、とりとめがなくなりがちなものの、具体的な説明をいただいたことで、知識の調味料の味がなかなか。素朴なスタイルが印象的だった。
</t>
    <rPh sb="0" eb="2">
      <t>ザイニチ</t>
    </rPh>
    <rPh sb="6" eb="7">
      <t>ジン</t>
    </rPh>
    <rPh sb="9" eb="11">
      <t>カテイ</t>
    </rPh>
    <rPh sb="13" eb="15">
      <t>ジャマ</t>
    </rPh>
    <rPh sb="18" eb="20">
      <t>カイショク</t>
    </rPh>
    <rPh sb="21" eb="24">
      <t>タコクセキ</t>
    </rPh>
    <rPh sb="24" eb="26">
      <t>リョウリ</t>
    </rPh>
    <rPh sb="27" eb="29">
      <t>ヨウソ</t>
    </rPh>
    <rPh sb="29" eb="30">
      <t>ユエ</t>
    </rPh>
    <rPh sb="47" eb="50">
      <t>グタイテキ</t>
    </rPh>
    <rPh sb="51" eb="53">
      <t>セツメイ</t>
    </rPh>
    <rPh sb="63" eb="65">
      <t>チシキ</t>
    </rPh>
    <rPh sb="66" eb="69">
      <t>チョウミリョウ</t>
    </rPh>
    <rPh sb="70" eb="71">
      <t>アジ</t>
    </rPh>
    <rPh sb="77" eb="79">
      <t>ソボク</t>
    </rPh>
    <rPh sb="85" eb="88">
      <t>インショウテキ</t>
    </rPh>
    <phoneticPr fontId="1"/>
  </si>
  <si>
    <t xml:space="preserve">横浜赤レンガ倉庫のフィッシャーマンズ・マーケットで開催されていたワールドクルーズ第2弾アフリカ編をターゲットに、モーリシャス料理を開催。…と思ったものの、現地に到着したところ、ガボン料理とコモロ連合料理のメニューが！ということで、3カ国同時開催に変更。
とは言いつつ、メニューは各国一品ずつ、予定外の二国は知識皆無でトークにならず仕舞い。
それでも、それぞれ美味しく、ビュッフェ形式なのに良い料理が並んでるよね！の声には、賛意を表するところだった。
</t>
    <rPh sb="0" eb="2">
      <t>ヨコハマ</t>
    </rPh>
    <rPh sb="2" eb="3">
      <t>アカ</t>
    </rPh>
    <rPh sb="6" eb="8">
      <t>ソウコ</t>
    </rPh>
    <rPh sb="25" eb="27">
      <t>カイサイ</t>
    </rPh>
    <rPh sb="40" eb="41">
      <t>ダイ</t>
    </rPh>
    <rPh sb="42" eb="43">
      <t>ダン</t>
    </rPh>
    <rPh sb="47" eb="48">
      <t>ヘン</t>
    </rPh>
    <rPh sb="62" eb="64">
      <t>リョウリ</t>
    </rPh>
    <rPh sb="65" eb="67">
      <t>カイサイ</t>
    </rPh>
    <rPh sb="70" eb="71">
      <t>オモ</t>
    </rPh>
    <rPh sb="77" eb="79">
      <t>ゲンチ</t>
    </rPh>
    <rPh sb="80" eb="82">
      <t>トウチャク</t>
    </rPh>
    <rPh sb="91" eb="93">
      <t>リョウリ</t>
    </rPh>
    <rPh sb="97" eb="99">
      <t>レンゴウ</t>
    </rPh>
    <rPh sb="99" eb="101">
      <t>リョウリ</t>
    </rPh>
    <rPh sb="117" eb="118">
      <t>コク</t>
    </rPh>
    <rPh sb="118" eb="120">
      <t>ドウジ</t>
    </rPh>
    <rPh sb="120" eb="122">
      <t>カイサイ</t>
    </rPh>
    <rPh sb="123" eb="125">
      <t>ヘンコウ</t>
    </rPh>
    <rPh sb="129" eb="130">
      <t>イ</t>
    </rPh>
    <rPh sb="139" eb="141">
      <t>カッコク</t>
    </rPh>
    <rPh sb="141" eb="143">
      <t>イッピン</t>
    </rPh>
    <rPh sb="146" eb="149">
      <t>ヨテイガイ</t>
    </rPh>
    <rPh sb="150" eb="151">
      <t>ニ</t>
    </rPh>
    <rPh sb="151" eb="152">
      <t>コク</t>
    </rPh>
    <rPh sb="153" eb="155">
      <t>チシキ</t>
    </rPh>
    <rPh sb="155" eb="157">
      <t>カイム</t>
    </rPh>
    <rPh sb="165" eb="167">
      <t>シマ</t>
    </rPh>
    <rPh sb="179" eb="181">
      <t>オイ</t>
    </rPh>
    <rPh sb="189" eb="191">
      <t>ケイシキ</t>
    </rPh>
    <rPh sb="194" eb="195">
      <t>ヨ</t>
    </rPh>
    <rPh sb="196" eb="198">
      <t>リョウリ</t>
    </rPh>
    <rPh sb="199" eb="200">
      <t>ナラ</t>
    </rPh>
    <rPh sb="207" eb="208">
      <t>コエ</t>
    </rPh>
    <rPh sb="211" eb="213">
      <t>サンイ</t>
    </rPh>
    <rPh sb="214" eb="215">
      <t>ヒョウ</t>
    </rPh>
    <phoneticPr fontId="1"/>
  </si>
  <si>
    <r>
      <t xml:space="preserve">Ruchi Restaurant &amp; Mini Bar
[ルチ レストラン アンド ミニバー]
</t>
    </r>
    <r>
      <rPr>
        <sz val="11"/>
        <color indexed="10"/>
        <rFont val="ＭＳ Ｐゴシック"/>
        <family val="3"/>
        <charset val="128"/>
      </rPr>
      <t>2015/12閉店(2017/01/01確認)</t>
    </r>
    <r>
      <rPr>
        <sz val="11"/>
        <rFont val="ＭＳ Ｐゴシック"/>
        <family val="3"/>
        <charset val="128"/>
        <scheme val="minor"/>
      </rPr>
      <t xml:space="preserve">
</t>
    </r>
    <rPh sb="55" eb="57">
      <t>ヘイテン</t>
    </rPh>
    <rPh sb="68" eb="70">
      <t>カクニン</t>
    </rPh>
    <phoneticPr fontId="1"/>
  </si>
  <si>
    <r>
      <t xml:space="preserve">英語料理教室Niki's Kitchen[ニキズキッチン]
セルビア
</t>
    </r>
    <r>
      <rPr>
        <sz val="11"/>
        <color indexed="10"/>
        <rFont val="ＭＳ Ｐゴシック"/>
        <family val="3"/>
        <charset val="128"/>
      </rPr>
      <t>URL変更(2017/01/01確認)</t>
    </r>
    <rPh sb="0" eb="2">
      <t>エイゴ</t>
    </rPh>
    <rPh sb="2" eb="4">
      <t>リョウリ</t>
    </rPh>
    <rPh sb="4" eb="6">
      <t>キョウシツ</t>
    </rPh>
    <rPh sb="38" eb="40">
      <t>ヘンコウ</t>
    </rPh>
    <phoneticPr fontId="1"/>
  </si>
  <si>
    <t>大阪府大阪市中央区内平野町1-5-1 1F
06-6940-4222　水休
L:1130-1400
D:1745-LO2145</t>
    <rPh sb="0" eb="3">
      <t>オオサカフ</t>
    </rPh>
    <rPh sb="35" eb="36">
      <t>スイ</t>
    </rPh>
    <rPh sb="36" eb="37">
      <t>キュウ</t>
    </rPh>
    <phoneticPr fontId="1"/>
  </si>
  <si>
    <t>東京都港区六本木7-3-13
トラスティビル1F/B1F
03-6804-6215 無休
L:1100-1400
C:1400-1800
D:1800-2500</t>
    <rPh sb="42" eb="44">
      <t>ムキュウ</t>
    </rPh>
    <phoneticPr fontId="1"/>
  </si>
  <si>
    <r>
      <t xml:space="preserve">AL AIN[アル・アイン]
</t>
    </r>
    <r>
      <rPr>
        <sz val="11"/>
        <color indexed="10"/>
        <rFont val="ＭＳ Ｐゴシック"/>
        <family val="3"/>
        <charset val="128"/>
      </rPr>
      <t xml:space="preserve">URL変更(2016/01/01確認)
</t>
    </r>
    <phoneticPr fontId="1"/>
  </si>
  <si>
    <t>http://alaindining.com/</t>
    <phoneticPr fontId="1"/>
  </si>
  <si>
    <t>http://www7b.biglobe.ne.jp/~los-barbados/</t>
    <phoneticPr fontId="1"/>
  </si>
  <si>
    <t>http://je-suis-amazigh.blogspot.jp/</t>
    <phoneticPr fontId="1"/>
  </si>
  <si>
    <t xml:space="preserve">フランス料理のシェフに無理言ってリヒテンシュタイン料理の企画をねじ込むことに成功。
素朴な料理を…との説明ながら上品な皿が並んだのは国民性ゆえか？ コーンミールの料理にリヒテンシュタイン料理のオリジナリティを感じた。
</t>
    <rPh sb="4" eb="6">
      <t>リョウリ</t>
    </rPh>
    <rPh sb="11" eb="13">
      <t>ムリ</t>
    </rPh>
    <rPh sb="13" eb="14">
      <t>イ</t>
    </rPh>
    <rPh sb="25" eb="27">
      <t>リョウリ</t>
    </rPh>
    <rPh sb="28" eb="30">
      <t>キカク</t>
    </rPh>
    <rPh sb="33" eb="34">
      <t>コ</t>
    </rPh>
    <rPh sb="38" eb="40">
      <t>セイコウ</t>
    </rPh>
    <rPh sb="42" eb="44">
      <t>ソボク</t>
    </rPh>
    <rPh sb="45" eb="47">
      <t>リョウリ</t>
    </rPh>
    <rPh sb="51" eb="53">
      <t>セツメイ</t>
    </rPh>
    <rPh sb="56" eb="58">
      <t>ジョウヒン</t>
    </rPh>
    <rPh sb="59" eb="60">
      <t>サラ</t>
    </rPh>
    <rPh sb="61" eb="62">
      <t>ナラ</t>
    </rPh>
    <rPh sb="66" eb="69">
      <t>コクミンセイ</t>
    </rPh>
    <rPh sb="81" eb="83">
      <t>リョウリ</t>
    </rPh>
    <rPh sb="93" eb="95">
      <t>リョウリ</t>
    </rPh>
    <rPh sb="104" eb="105">
      <t>カン</t>
    </rPh>
    <phoneticPr fontId="1"/>
  </si>
  <si>
    <t xml:space="preserve">岡山県岡山市南区川張890-9
08636-2-0307
完全予約制にて個別相談
 </t>
    <rPh sb="0" eb="3">
      <t>オカヤマケン</t>
    </rPh>
    <rPh sb="3" eb="6">
      <t>オカヤマシ</t>
    </rPh>
    <rPh sb="6" eb="8">
      <t>ミナミク</t>
    </rPh>
    <rPh sb="8" eb="9">
      <t>カワ</t>
    </rPh>
    <rPh sb="9" eb="10">
      <t>ハ</t>
    </rPh>
    <rPh sb="29" eb="31">
      <t>カンゼン</t>
    </rPh>
    <rPh sb="31" eb="34">
      <t>ヨヤクセイ</t>
    </rPh>
    <rPh sb="36" eb="38">
      <t>コベツ</t>
    </rPh>
    <rPh sb="38" eb="40">
      <t>ソウダン</t>
    </rPh>
    <phoneticPr fontId="1"/>
  </si>
  <si>
    <t xml:space="preserve">千葉県船橋市本町7-12-11
047-455-3787
月休(祝日時翌火休)、月1回日休
L:1130-1500(LO1430)
D:1730-2300(LO2200)
</t>
    <rPh sb="29" eb="30">
      <t>ゲツ</t>
    </rPh>
    <rPh sb="30" eb="31">
      <t>キュウ</t>
    </rPh>
    <rPh sb="32" eb="34">
      <t>シュクジツ</t>
    </rPh>
    <rPh sb="34" eb="35">
      <t>ジ</t>
    </rPh>
    <rPh sb="35" eb="36">
      <t>ヨク</t>
    </rPh>
    <rPh sb="40" eb="41">
      <t>ツキ</t>
    </rPh>
    <rPh sb="42" eb="43">
      <t>カイ</t>
    </rPh>
    <rPh sb="43" eb="44">
      <t>ニチ</t>
    </rPh>
    <phoneticPr fontId="1"/>
  </si>
  <si>
    <t xml:space="preserve">イタ飯レストランで無理やりバチカン料理を堪能。しかし、バチカン料理らしさは結局不明なまま。
事前調べを頼りに、キリスト教に因んだ食材を探して注文し帳尻を合わせざるを得なかった。
</t>
    <rPh sb="2" eb="3">
      <t>メシ</t>
    </rPh>
    <rPh sb="9" eb="11">
      <t>ムリ</t>
    </rPh>
    <rPh sb="17" eb="19">
      <t>リョウリ</t>
    </rPh>
    <rPh sb="20" eb="22">
      <t>タンノウ</t>
    </rPh>
    <rPh sb="31" eb="33">
      <t>リョウリ</t>
    </rPh>
    <rPh sb="37" eb="39">
      <t>ケッキョク</t>
    </rPh>
    <rPh sb="39" eb="41">
      <t>フメイ</t>
    </rPh>
    <rPh sb="46" eb="48">
      <t>ジゼン</t>
    </rPh>
    <rPh sb="48" eb="49">
      <t>シラ</t>
    </rPh>
    <rPh sb="51" eb="52">
      <t>タヨ</t>
    </rPh>
    <rPh sb="59" eb="60">
      <t>キョウ</t>
    </rPh>
    <rPh sb="61" eb="62">
      <t>チナ</t>
    </rPh>
    <rPh sb="64" eb="66">
      <t>ショクザイ</t>
    </rPh>
    <rPh sb="67" eb="68">
      <t>サガ</t>
    </rPh>
    <rPh sb="70" eb="72">
      <t>チュウモン</t>
    </rPh>
    <rPh sb="73" eb="75">
      <t>チョウジリ</t>
    </rPh>
    <rPh sb="76" eb="77">
      <t>ア</t>
    </rPh>
    <rPh sb="82" eb="83">
      <t>エ</t>
    </rPh>
    <phoneticPr fontId="1"/>
  </si>
  <si>
    <t>〇</t>
    <phoneticPr fontId="1"/>
  </si>
  <si>
    <t>タジキスタン人のヒローラさんにご協力いただいての会食。事前のリクエストにて、所定のメニューを変更いただくことで、より料理を堪能することにチャレンジ。結果、伝統料理、家庭料理の両極を食せることに。油を楽しむ料理なのだなぁとの感想に至る。</t>
    <rPh sb="6" eb="7">
      <t>ジン</t>
    </rPh>
    <rPh sb="16" eb="18">
      <t>キョウリョク</t>
    </rPh>
    <rPh sb="24" eb="26">
      <t>カイショク</t>
    </rPh>
    <rPh sb="27" eb="29">
      <t>ジゼン</t>
    </rPh>
    <rPh sb="38" eb="40">
      <t>ショテイ</t>
    </rPh>
    <rPh sb="46" eb="48">
      <t>ヘンコウ</t>
    </rPh>
    <rPh sb="58" eb="60">
      <t>リョウリ</t>
    </rPh>
    <rPh sb="61" eb="63">
      <t>タンノウ</t>
    </rPh>
    <rPh sb="74" eb="76">
      <t>ケッカ</t>
    </rPh>
    <rPh sb="77" eb="79">
      <t>デントウ</t>
    </rPh>
    <rPh sb="79" eb="81">
      <t>リョウリ</t>
    </rPh>
    <rPh sb="82" eb="84">
      <t>カテイ</t>
    </rPh>
    <rPh sb="84" eb="86">
      <t>リョウリ</t>
    </rPh>
    <rPh sb="87" eb="89">
      <t>リョウキョク</t>
    </rPh>
    <rPh sb="90" eb="91">
      <t>ショク</t>
    </rPh>
    <rPh sb="97" eb="98">
      <t>アブラ</t>
    </rPh>
    <rPh sb="99" eb="100">
      <t>タノ</t>
    </rPh>
    <rPh sb="102" eb="104">
      <t>リョウリ</t>
    </rPh>
    <rPh sb="111" eb="113">
      <t>カンソウ</t>
    </rPh>
    <rPh sb="114" eb="115">
      <t>イタ</t>
    </rPh>
    <phoneticPr fontId="1"/>
  </si>
  <si>
    <t>ギリシャ料理レストランでキプロス料理。ハルーミチーズ以外はギリシャ料理と被るため、オリジナリティを感じるのは困難だった。
ギリシャ好きのTOSHのトークがギリシャに寄ってしまうのは致し方ないところだった。</t>
    <rPh sb="4" eb="6">
      <t>リョウリ</t>
    </rPh>
    <rPh sb="16" eb="18">
      <t>リョウリ</t>
    </rPh>
    <rPh sb="26" eb="28">
      <t>イガイ</t>
    </rPh>
    <rPh sb="33" eb="35">
      <t>リョウリ</t>
    </rPh>
    <rPh sb="36" eb="37">
      <t>カブ</t>
    </rPh>
    <rPh sb="49" eb="50">
      <t>カン</t>
    </rPh>
    <rPh sb="54" eb="56">
      <t>コンナン</t>
    </rPh>
    <rPh sb="65" eb="66">
      <t>ス</t>
    </rPh>
    <rPh sb="82" eb="83">
      <t>ヨ</t>
    </rPh>
    <rPh sb="90" eb="91">
      <t>イタ</t>
    </rPh>
    <rPh sb="92" eb="93">
      <t>カタ</t>
    </rPh>
    <phoneticPr fontId="1"/>
  </si>
  <si>
    <t>タイ</t>
    <phoneticPr fontId="1"/>
  </si>
  <si>
    <t>主宰宅</t>
    <rPh sb="0" eb="2">
      <t>シュサイ</t>
    </rPh>
    <rPh sb="2" eb="3">
      <t>タク</t>
    </rPh>
    <phoneticPr fontId="1"/>
  </si>
  <si>
    <t>欧州</t>
    <rPh sb="0" eb="2">
      <t>オウシュウ</t>
    </rPh>
    <phoneticPr fontId="1"/>
  </si>
  <si>
    <t>ヨーロッパ各国</t>
    <rPh sb="5" eb="7">
      <t>カッコク</t>
    </rPh>
    <phoneticPr fontId="1"/>
  </si>
  <si>
    <t>2013/4
～
2013/6</t>
    <phoneticPr fontId="1"/>
  </si>
  <si>
    <t xml:space="preserve">今回も魅力的で美味しいインド家庭料理が登場。前回に比して辛さも抑えてあったので、誰も抵抗無く食せたのでは。ご子息タンマイ君は多少退屈気味と言えるも、我々メンバは有意義な時間を満喫。
次回は是非是非現地インドでWGT_EXTRAを!!
</t>
    <rPh sb="0" eb="2">
      <t>コンカイ</t>
    </rPh>
    <rPh sb="3" eb="6">
      <t>ミリョクテキ</t>
    </rPh>
    <rPh sb="7" eb="9">
      <t>オイ</t>
    </rPh>
    <rPh sb="14" eb="16">
      <t>カテイ</t>
    </rPh>
    <rPh sb="16" eb="18">
      <t>リョウリ</t>
    </rPh>
    <rPh sb="19" eb="21">
      <t>トウジョウ</t>
    </rPh>
    <rPh sb="22" eb="24">
      <t>ゼンカイ</t>
    </rPh>
    <rPh sb="25" eb="26">
      <t>ヒ</t>
    </rPh>
    <rPh sb="28" eb="29">
      <t>カラ</t>
    </rPh>
    <rPh sb="31" eb="32">
      <t>オサ</t>
    </rPh>
    <rPh sb="40" eb="41">
      <t>ダレ</t>
    </rPh>
    <rPh sb="42" eb="44">
      <t>テイコウ</t>
    </rPh>
    <rPh sb="44" eb="45">
      <t>ナ</t>
    </rPh>
    <rPh sb="46" eb="47">
      <t>ショク</t>
    </rPh>
    <rPh sb="54" eb="56">
      <t>シソク</t>
    </rPh>
    <rPh sb="60" eb="61">
      <t>クン</t>
    </rPh>
    <rPh sb="62" eb="64">
      <t>タショウ</t>
    </rPh>
    <rPh sb="64" eb="66">
      <t>タイクツ</t>
    </rPh>
    <rPh sb="66" eb="68">
      <t>ギミ</t>
    </rPh>
    <rPh sb="69" eb="70">
      <t>イ</t>
    </rPh>
    <rPh sb="74" eb="76">
      <t>ワレワレ</t>
    </rPh>
    <rPh sb="80" eb="83">
      <t>ユウイギ</t>
    </rPh>
    <rPh sb="84" eb="86">
      <t>ジカン</t>
    </rPh>
    <rPh sb="87" eb="89">
      <t>マンキツ</t>
    </rPh>
    <rPh sb="91" eb="93">
      <t>ジカイ</t>
    </rPh>
    <rPh sb="94" eb="98">
      <t>ゼヒゼヒ</t>
    </rPh>
    <rPh sb="98" eb="100">
      <t>ゲンチ</t>
    </rPh>
    <phoneticPr fontId="1"/>
  </si>
  <si>
    <t xml:space="preserve">中国古箏と木琴の演奏会と共に開催。二次会が自作レバノン料理のオンパレード。
メッゼ（前菜）の妙を堪能すべきポイントを十分楽しめたとの感想。テーブルトークネタも多少ご披露。お役に立ったでしょうか。
</t>
    <rPh sb="2" eb="3">
      <t>フル</t>
    </rPh>
    <rPh sb="3" eb="4">
      <t>コト</t>
    </rPh>
    <rPh sb="5" eb="7">
      <t>モッキン</t>
    </rPh>
    <rPh sb="17" eb="19">
      <t>ニジ</t>
    </rPh>
    <rPh sb="19" eb="20">
      <t>カイ</t>
    </rPh>
    <rPh sb="21" eb="23">
      <t>ジサク</t>
    </rPh>
    <rPh sb="27" eb="29">
      <t>リョウリ</t>
    </rPh>
    <rPh sb="42" eb="44">
      <t>ゼンサイ</t>
    </rPh>
    <rPh sb="46" eb="47">
      <t>ミョウ</t>
    </rPh>
    <rPh sb="48" eb="50">
      <t>タンノウ</t>
    </rPh>
    <rPh sb="58" eb="60">
      <t>ジュウブン</t>
    </rPh>
    <rPh sb="60" eb="61">
      <t>タノ</t>
    </rPh>
    <rPh sb="66" eb="68">
      <t>カンソウ</t>
    </rPh>
    <rPh sb="79" eb="81">
      <t>タショウ</t>
    </rPh>
    <rPh sb="82" eb="84">
      <t>ヒロウ</t>
    </rPh>
    <rPh sb="86" eb="87">
      <t>ヤク</t>
    </rPh>
    <rPh sb="88" eb="89">
      <t>タ</t>
    </rPh>
    <phoneticPr fontId="1"/>
  </si>
  <si>
    <t xml:space="preserve">エリーザベト皇妃に供したハプスブルグ家宮廷料理を堪能。ハムや肉料理の美味しさもさることながら、店の高級感も秀逸で久々に高級料理を食した気分になった。開催時点で最高額もまったくリーズナブルに映る会食であった。
</t>
    <rPh sb="6" eb="8">
      <t>コウヒ</t>
    </rPh>
    <rPh sb="9" eb="10">
      <t>キョウ</t>
    </rPh>
    <rPh sb="18" eb="19">
      <t>イエ</t>
    </rPh>
    <rPh sb="19" eb="21">
      <t>キュウテイ</t>
    </rPh>
    <rPh sb="21" eb="23">
      <t>リョウリ</t>
    </rPh>
    <rPh sb="24" eb="26">
      <t>タンノウ</t>
    </rPh>
    <rPh sb="30" eb="31">
      <t>ニク</t>
    </rPh>
    <rPh sb="31" eb="33">
      <t>リョウリ</t>
    </rPh>
    <rPh sb="34" eb="36">
      <t>オイ</t>
    </rPh>
    <rPh sb="47" eb="48">
      <t>ミセ</t>
    </rPh>
    <rPh sb="49" eb="52">
      <t>コウキュウカン</t>
    </rPh>
    <rPh sb="53" eb="55">
      <t>シュウイツ</t>
    </rPh>
    <rPh sb="56" eb="58">
      <t>ヒサビサ</t>
    </rPh>
    <rPh sb="59" eb="61">
      <t>コウキュウ</t>
    </rPh>
    <rPh sb="61" eb="63">
      <t>リョウリ</t>
    </rPh>
    <rPh sb="64" eb="65">
      <t>ショク</t>
    </rPh>
    <rPh sb="67" eb="69">
      <t>キブン</t>
    </rPh>
    <rPh sb="74" eb="76">
      <t>カイサイ</t>
    </rPh>
    <rPh sb="76" eb="78">
      <t>ジテン</t>
    </rPh>
    <rPh sb="79" eb="82">
      <t>サイコウガク</t>
    </rPh>
    <rPh sb="94" eb="95">
      <t>ウツ</t>
    </rPh>
    <rPh sb="96" eb="98">
      <t>カイショク</t>
    </rPh>
    <phoneticPr fontId="1"/>
  </si>
  <si>
    <t xml:space="preserve">WGT未実施国のうち店が無さそうな国を中心に暫定開催。フェーズ該当国になった際に実施不可なら実績に昇格させるかも。
他にも未実施国があったが、オリジナリティが乏しくパス。逆にエチオピア「ラクダのスープ」に食指が。
</t>
    <rPh sb="10" eb="11">
      <t>ミセ</t>
    </rPh>
    <rPh sb="22" eb="24">
      <t>ザンテイ</t>
    </rPh>
    <rPh sb="24" eb="26">
      <t>カイサイ</t>
    </rPh>
    <rPh sb="31" eb="33">
      <t>ガイトウ</t>
    </rPh>
    <rPh sb="33" eb="34">
      <t>コク</t>
    </rPh>
    <rPh sb="38" eb="39">
      <t>サイ</t>
    </rPh>
    <rPh sb="40" eb="42">
      <t>ジッシ</t>
    </rPh>
    <rPh sb="42" eb="44">
      <t>フカ</t>
    </rPh>
    <rPh sb="46" eb="48">
      <t>ジッセキ</t>
    </rPh>
    <rPh sb="49" eb="51">
      <t>ショウカク</t>
    </rPh>
    <rPh sb="58" eb="59">
      <t>タ</t>
    </rPh>
    <rPh sb="61" eb="64">
      <t>ミジッシ</t>
    </rPh>
    <rPh sb="64" eb="65">
      <t>クニ</t>
    </rPh>
    <rPh sb="79" eb="80">
      <t>トボ</t>
    </rPh>
    <rPh sb="85" eb="86">
      <t>ギャク</t>
    </rPh>
    <rPh sb="102" eb="104">
      <t>ショクシ</t>
    </rPh>
    <phoneticPr fontId="1"/>
  </si>
  <si>
    <t xml:space="preserve">WGT海外開催! インドのプネ市で8カ国を実施。
全体的な感想として、想像以上に美味と感じるも、味の調和が今一つで大味な印象は否めなかった。
スパイスの国ながら、さしてインド風に味付けされていることもなく、オリジナリティの再現は感じた。
</t>
    <rPh sb="3" eb="5">
      <t>カイガイ</t>
    </rPh>
    <rPh sb="5" eb="7">
      <t>カイサイ</t>
    </rPh>
    <rPh sb="15" eb="16">
      <t>シ</t>
    </rPh>
    <rPh sb="19" eb="20">
      <t>コク</t>
    </rPh>
    <rPh sb="21" eb="23">
      <t>ジッシ</t>
    </rPh>
    <rPh sb="25" eb="28">
      <t>ゼンタイテキ</t>
    </rPh>
    <rPh sb="29" eb="31">
      <t>カンソウ</t>
    </rPh>
    <rPh sb="35" eb="37">
      <t>ソウゾウ</t>
    </rPh>
    <rPh sb="37" eb="39">
      <t>イジョウ</t>
    </rPh>
    <rPh sb="40" eb="42">
      <t>ビミ</t>
    </rPh>
    <rPh sb="43" eb="44">
      <t>カン</t>
    </rPh>
    <rPh sb="48" eb="49">
      <t>アジ</t>
    </rPh>
    <rPh sb="50" eb="52">
      <t>チョウワ</t>
    </rPh>
    <rPh sb="53" eb="54">
      <t>イマ</t>
    </rPh>
    <rPh sb="54" eb="55">
      <t>ヒト</t>
    </rPh>
    <rPh sb="57" eb="59">
      <t>オオアジ</t>
    </rPh>
    <rPh sb="60" eb="62">
      <t>インショウ</t>
    </rPh>
    <rPh sb="63" eb="64">
      <t>イナ</t>
    </rPh>
    <rPh sb="76" eb="77">
      <t>クニ</t>
    </rPh>
    <rPh sb="87" eb="88">
      <t>フウ</t>
    </rPh>
    <rPh sb="89" eb="91">
      <t>アジツ</t>
    </rPh>
    <rPh sb="111" eb="113">
      <t>サイゲン</t>
    </rPh>
    <rPh sb="114" eb="115">
      <t>カン</t>
    </rPh>
    <phoneticPr fontId="1"/>
  </si>
  <si>
    <t xml:space="preserve">フランス料理はソースを食べる！を体現。
味わい以外にも、視覚に訴える料理デザイン、サーブ時の演出、ギャルソンのエスコートやトーク。料理の味わいは口の中以外でも堪能。
食後の心地良さがなんとも気持ち良かった。
</t>
    <rPh sb="4" eb="6">
      <t>リョウリ</t>
    </rPh>
    <rPh sb="11" eb="12">
      <t>タ</t>
    </rPh>
    <rPh sb="16" eb="18">
      <t>タイゲン</t>
    </rPh>
    <rPh sb="20" eb="21">
      <t>アジ</t>
    </rPh>
    <rPh sb="23" eb="25">
      <t>イガイ</t>
    </rPh>
    <rPh sb="28" eb="30">
      <t>シカク</t>
    </rPh>
    <rPh sb="31" eb="32">
      <t>ウッタ</t>
    </rPh>
    <rPh sb="34" eb="36">
      <t>リョウリ</t>
    </rPh>
    <rPh sb="44" eb="45">
      <t>ジ</t>
    </rPh>
    <rPh sb="46" eb="48">
      <t>エンシュツ</t>
    </rPh>
    <rPh sb="65" eb="67">
      <t>リョウリ</t>
    </rPh>
    <rPh sb="68" eb="69">
      <t>アジ</t>
    </rPh>
    <rPh sb="72" eb="73">
      <t>クチ</t>
    </rPh>
    <rPh sb="74" eb="75">
      <t>ナカ</t>
    </rPh>
    <rPh sb="75" eb="77">
      <t>イガイ</t>
    </rPh>
    <rPh sb="79" eb="81">
      <t>タンノウ</t>
    </rPh>
    <rPh sb="83" eb="85">
      <t>ショクゴ</t>
    </rPh>
    <rPh sb="86" eb="89">
      <t>ココチヨ</t>
    </rPh>
    <rPh sb="95" eb="97">
      <t>キモ</t>
    </rPh>
    <rPh sb="98" eb="99">
      <t>ヨ</t>
    </rPh>
    <phoneticPr fontId="1"/>
  </si>
  <si>
    <t xml:space="preserve">洒落た街並み代官山、カフェ風の店内で美食に舌鼓。ロコモコを筆頭にハワイ料理のアウトラインを楽しめばかりでなく、それぞれの味付けはかなり美味。特にサラダ系、シーフード系料理は逸品。
テーブルトークも盛り上がり、全体的に充実した。
</t>
    <rPh sb="0" eb="2">
      <t>シャレ</t>
    </rPh>
    <rPh sb="3" eb="5">
      <t>マチナ</t>
    </rPh>
    <rPh sb="6" eb="9">
      <t>ダイカンヤマ</t>
    </rPh>
    <rPh sb="13" eb="14">
      <t>フウ</t>
    </rPh>
    <rPh sb="15" eb="17">
      <t>テンナイ</t>
    </rPh>
    <rPh sb="18" eb="20">
      <t>ビショク</t>
    </rPh>
    <rPh sb="21" eb="23">
      <t>シタツヅミ</t>
    </rPh>
    <rPh sb="29" eb="31">
      <t>ヒットウ</t>
    </rPh>
    <rPh sb="35" eb="37">
      <t>リョウリ</t>
    </rPh>
    <rPh sb="45" eb="46">
      <t>タノ</t>
    </rPh>
    <rPh sb="60" eb="62">
      <t>アジツ</t>
    </rPh>
    <rPh sb="67" eb="69">
      <t>ビミ</t>
    </rPh>
    <rPh sb="70" eb="71">
      <t>トク</t>
    </rPh>
    <rPh sb="75" eb="76">
      <t>ケイ</t>
    </rPh>
    <rPh sb="82" eb="83">
      <t>ケイ</t>
    </rPh>
    <rPh sb="83" eb="85">
      <t>リョウリ</t>
    </rPh>
    <rPh sb="86" eb="88">
      <t>イッピン</t>
    </rPh>
    <rPh sb="98" eb="99">
      <t>モ</t>
    </rPh>
    <rPh sb="100" eb="101">
      <t>ア</t>
    </rPh>
    <rPh sb="104" eb="106">
      <t>ゼンタイ</t>
    </rPh>
    <rPh sb="106" eb="107">
      <t>テキ</t>
    </rPh>
    <rPh sb="108" eb="110">
      <t>ジュウジツ</t>
    </rPh>
    <phoneticPr fontId="1"/>
  </si>
  <si>
    <t xml:space="preserve">スペインらしいしっかりとした味わいが印象的。中でも塩味が特徴的だった。
素材の存在感は日本料理に、繊細さは仏料理譲り？見掛けの美しさも楽しめて、料理の芸術性を満喫。デザートの充実も面白いコース設定だった。
</t>
    <rPh sb="14" eb="15">
      <t>アジ</t>
    </rPh>
    <rPh sb="18" eb="21">
      <t>インショウテキ</t>
    </rPh>
    <rPh sb="22" eb="23">
      <t>ナカ</t>
    </rPh>
    <rPh sb="25" eb="27">
      <t>シオアジ</t>
    </rPh>
    <rPh sb="28" eb="30">
      <t>トクチョウ</t>
    </rPh>
    <rPh sb="30" eb="31">
      <t>テキ</t>
    </rPh>
    <rPh sb="36" eb="38">
      <t>ソザイ</t>
    </rPh>
    <rPh sb="39" eb="42">
      <t>ソンザイカン</t>
    </rPh>
    <rPh sb="43" eb="45">
      <t>ニホン</t>
    </rPh>
    <rPh sb="45" eb="47">
      <t>リョウリ</t>
    </rPh>
    <rPh sb="49" eb="51">
      <t>センサイ</t>
    </rPh>
    <rPh sb="53" eb="54">
      <t>フツ</t>
    </rPh>
    <rPh sb="54" eb="56">
      <t>リョウリ</t>
    </rPh>
    <rPh sb="56" eb="57">
      <t>ユズ</t>
    </rPh>
    <rPh sb="59" eb="61">
      <t>ミカ</t>
    </rPh>
    <rPh sb="63" eb="64">
      <t>ウツク</t>
    </rPh>
    <rPh sb="67" eb="68">
      <t>タノ</t>
    </rPh>
    <rPh sb="72" eb="74">
      <t>リョウリ</t>
    </rPh>
    <rPh sb="75" eb="78">
      <t>ゲイジュツセイ</t>
    </rPh>
    <rPh sb="79" eb="81">
      <t>マンキツ</t>
    </rPh>
    <rPh sb="87" eb="89">
      <t>ジュウジツ</t>
    </rPh>
    <rPh sb="90" eb="92">
      <t>オモシロ</t>
    </rPh>
    <rPh sb="96" eb="98">
      <t>セッテイ</t>
    </rPh>
    <phoneticPr fontId="1"/>
  </si>
  <si>
    <t xml:space="preserve">狭い路地を抜け住宅を駆使してのレストランに驚き。韓国伝統楽器による演出も気分を高めた。
馴染みあるチヂミやキムチはもちろん。宮廷料理クジョルパン、薬膳料理サムゲタンなど視覚味覚を堪能。果たして世界五大料理への納得感は？
</t>
    <rPh sb="0" eb="1">
      <t>セマ</t>
    </rPh>
    <rPh sb="2" eb="4">
      <t>ロジ</t>
    </rPh>
    <rPh sb="5" eb="6">
      <t>ヌ</t>
    </rPh>
    <rPh sb="7" eb="9">
      <t>ジュウタク</t>
    </rPh>
    <rPh sb="10" eb="12">
      <t>クシ</t>
    </rPh>
    <rPh sb="21" eb="22">
      <t>オドロ</t>
    </rPh>
    <rPh sb="24" eb="26">
      <t>カンコク</t>
    </rPh>
    <rPh sb="26" eb="28">
      <t>デントウ</t>
    </rPh>
    <rPh sb="28" eb="30">
      <t>ガッキ</t>
    </rPh>
    <rPh sb="33" eb="35">
      <t>エンシュツ</t>
    </rPh>
    <rPh sb="36" eb="38">
      <t>キブン</t>
    </rPh>
    <rPh sb="39" eb="40">
      <t>タカ</t>
    </rPh>
    <rPh sb="44" eb="46">
      <t>ナジ</t>
    </rPh>
    <rPh sb="62" eb="64">
      <t>キュウテイ</t>
    </rPh>
    <rPh sb="64" eb="66">
      <t>リョウリ</t>
    </rPh>
    <rPh sb="73" eb="75">
      <t>ヤクゼン</t>
    </rPh>
    <rPh sb="75" eb="77">
      <t>リョウリ</t>
    </rPh>
    <rPh sb="84" eb="86">
      <t>シカク</t>
    </rPh>
    <rPh sb="86" eb="88">
      <t>ミカク</t>
    </rPh>
    <rPh sb="89" eb="91">
      <t>タンノウ</t>
    </rPh>
    <rPh sb="92" eb="93">
      <t>ハ</t>
    </rPh>
    <rPh sb="96" eb="98">
      <t>セカイ</t>
    </rPh>
    <phoneticPr fontId="1"/>
  </si>
  <si>
    <t xml:space="preserve">ゴドセファミリと欧州旅行および英国出張に際して、現地WGTを実施。
感動したり、がっかりしたり、それぞれ良い思い出となった。
対象国は、墺・瑞・仏・蘭・英
</t>
    <rPh sb="8" eb="10">
      <t>オウシュウ</t>
    </rPh>
    <rPh sb="10" eb="12">
      <t>リョコウ</t>
    </rPh>
    <rPh sb="15" eb="17">
      <t>エイコク</t>
    </rPh>
    <rPh sb="17" eb="19">
      <t>シュッチョウ</t>
    </rPh>
    <rPh sb="20" eb="21">
      <t>サイ</t>
    </rPh>
    <rPh sb="24" eb="26">
      <t>ゲンチ</t>
    </rPh>
    <rPh sb="30" eb="32">
      <t>ジッシ</t>
    </rPh>
    <rPh sb="34" eb="36">
      <t>カンドウ</t>
    </rPh>
    <rPh sb="52" eb="53">
      <t>ヨ</t>
    </rPh>
    <rPh sb="54" eb="55">
      <t>オモ</t>
    </rPh>
    <rPh sb="56" eb="57">
      <t>デ</t>
    </rPh>
    <rPh sb="63" eb="66">
      <t>タイショウコク</t>
    </rPh>
    <phoneticPr fontId="1"/>
  </si>
  <si>
    <t xml:space="preserve">送別品としてもらった昆虫食を試してみんとて食す。
あまりにもグロテスクさに腰が引けるも、なんとか気を奮い立たせて完食。
食べてみればなんのことは…あった。
</t>
    <rPh sb="0" eb="2">
      <t>ソウベツ</t>
    </rPh>
    <rPh sb="2" eb="3">
      <t>ヒン</t>
    </rPh>
    <rPh sb="10" eb="12">
      <t>コンチュウ</t>
    </rPh>
    <rPh sb="12" eb="13">
      <t>ショク</t>
    </rPh>
    <rPh sb="14" eb="15">
      <t>タメ</t>
    </rPh>
    <rPh sb="21" eb="22">
      <t>ショク</t>
    </rPh>
    <rPh sb="37" eb="38">
      <t>コシ</t>
    </rPh>
    <rPh sb="39" eb="40">
      <t>ヒ</t>
    </rPh>
    <rPh sb="48" eb="49">
      <t>キ</t>
    </rPh>
    <rPh sb="50" eb="51">
      <t>フル</t>
    </rPh>
    <rPh sb="52" eb="53">
      <t>タ</t>
    </rPh>
    <rPh sb="56" eb="58">
      <t>カンショク</t>
    </rPh>
    <rPh sb="60" eb="61">
      <t>タ</t>
    </rPh>
    <phoneticPr fontId="1"/>
  </si>
  <si>
    <t>アラブ首長国連邦</t>
    <rPh sb="3" eb="8">
      <t>シュチョウコクレンポウ</t>
    </rPh>
    <phoneticPr fontId="1"/>
  </si>
  <si>
    <t>アラブ首長国連邦(UAE)</t>
  </si>
  <si>
    <t>タジキスタン共和国</t>
  </si>
  <si>
    <t>ドバイレストランと名前はUAEの都市ながら、単に中東料理の店。しかし、他に開催環境が整わないことから、テーブルトークを駆使してなんとか実施。
料理はメゼとファストフードが中心ながら、UAEでも食せるメニューをこなせたのでまぁOK。</t>
    <rPh sb="9" eb="11">
      <t>ナマエ</t>
    </rPh>
    <rPh sb="16" eb="18">
      <t>トシ</t>
    </rPh>
    <rPh sb="22" eb="23">
      <t>タン</t>
    </rPh>
    <rPh sb="24" eb="26">
      <t>チュウトウ</t>
    </rPh>
    <rPh sb="26" eb="28">
      <t>リョウリ</t>
    </rPh>
    <rPh sb="29" eb="30">
      <t>ミセ</t>
    </rPh>
    <rPh sb="35" eb="36">
      <t>タ</t>
    </rPh>
    <rPh sb="37" eb="39">
      <t>カイサイ</t>
    </rPh>
    <rPh sb="39" eb="41">
      <t>カンキョウ</t>
    </rPh>
    <rPh sb="42" eb="43">
      <t>トトノ</t>
    </rPh>
    <rPh sb="59" eb="61">
      <t>クシ</t>
    </rPh>
    <rPh sb="67" eb="69">
      <t>ジッシ</t>
    </rPh>
    <rPh sb="71" eb="73">
      <t>リョウリ</t>
    </rPh>
    <rPh sb="85" eb="87">
      <t>チュウシン</t>
    </rPh>
    <phoneticPr fontId="1"/>
  </si>
  <si>
    <t>悠姉</t>
    <rPh sb="0" eb="1">
      <t>ハルカ</t>
    </rPh>
    <rPh sb="1" eb="2">
      <t>アネ</t>
    </rPh>
    <phoneticPr fontId="1"/>
  </si>
  <si>
    <t>第10フェーズテーマ</t>
    <rPh sb="0" eb="1">
      <t>ダイ</t>
    </rPh>
    <phoneticPr fontId="1"/>
  </si>
  <si>
    <t>第10フェーズ参加回数</t>
    <rPh sb="0" eb="1">
      <t>ダイ</t>
    </rPh>
    <rPh sb="7" eb="9">
      <t>サンカ</t>
    </rPh>
    <rPh sb="9" eb="11">
      <t>カイスウ</t>
    </rPh>
    <phoneticPr fontId="1"/>
  </si>
  <si>
    <t>第１０フェーズ幹事回数</t>
    <rPh sb="0" eb="1">
      <t>ダイ</t>
    </rPh>
    <rPh sb="7" eb="9">
      <t>カンジ</t>
    </rPh>
    <rPh sb="9" eb="11">
      <t>カイスウ</t>
    </rPh>
    <phoneticPr fontId="1"/>
  </si>
  <si>
    <t>中国料理と言いながらチベット料理を堪能。モモモやトゥクパの定番はもちろん、ギャコックという宮廷料理を予約して舌鼓を打つことに。
食以外にチベット高原の魅力にも触れ、高山病のリスクにもめげず、天空の地域に足を踏み入れてみたくなった。</t>
    <rPh sb="0" eb="2">
      <t>チュウゴク</t>
    </rPh>
    <rPh sb="2" eb="4">
      <t>リョウリ</t>
    </rPh>
    <rPh sb="5" eb="6">
      <t>イ</t>
    </rPh>
    <rPh sb="14" eb="16">
      <t>リョウリ</t>
    </rPh>
    <rPh sb="17" eb="19">
      <t>タンノウ</t>
    </rPh>
    <rPh sb="29" eb="31">
      <t>テイバン</t>
    </rPh>
    <rPh sb="45" eb="47">
      <t>キュウテイ</t>
    </rPh>
    <rPh sb="47" eb="49">
      <t>リョウリ</t>
    </rPh>
    <rPh sb="50" eb="52">
      <t>ヨヤク</t>
    </rPh>
    <rPh sb="54" eb="56">
      <t>シタツヅミ</t>
    </rPh>
    <rPh sb="57" eb="58">
      <t>ウ</t>
    </rPh>
    <rPh sb="64" eb="65">
      <t>ショク</t>
    </rPh>
    <rPh sb="65" eb="67">
      <t>イガイ</t>
    </rPh>
    <rPh sb="72" eb="74">
      <t>コウゲン</t>
    </rPh>
    <rPh sb="75" eb="77">
      <t>ミリョク</t>
    </rPh>
    <rPh sb="79" eb="80">
      <t>フ</t>
    </rPh>
    <rPh sb="82" eb="85">
      <t>コウザンビョウ</t>
    </rPh>
    <rPh sb="95" eb="97">
      <t>テンクウ</t>
    </rPh>
    <rPh sb="98" eb="100">
      <t>チイキ</t>
    </rPh>
    <rPh sb="101" eb="102">
      <t>アシ</t>
    </rPh>
    <rPh sb="103" eb="104">
      <t>フ</t>
    </rPh>
    <rPh sb="105" eb="106">
      <t>イ</t>
    </rPh>
    <phoneticPr fontId="1"/>
  </si>
  <si>
    <t>WGT1～30まで実施した国の再実施（WGT2開始！）</t>
    <rPh sb="9" eb="11">
      <t>ジッシ</t>
    </rPh>
    <rPh sb="13" eb="14">
      <t>クニ</t>
    </rPh>
    <rPh sb="15" eb="18">
      <t>サイジッシ</t>
    </rPh>
    <rPh sb="23" eb="25">
      <t>カイシ</t>
    </rPh>
    <phoneticPr fontId="1"/>
  </si>
  <si>
    <t>http://www.alteliebe.co.jp/</t>
    <phoneticPr fontId="1"/>
  </si>
  <si>
    <r>
      <t xml:space="preserve">Lilla Dalarna［リラ・ダーラナ］
</t>
    </r>
    <r>
      <rPr>
        <sz val="11"/>
        <color indexed="10"/>
        <rFont val="ＭＳ Ｐゴシック"/>
        <family val="3"/>
        <charset val="128"/>
      </rPr>
      <t>URL新規追加
店舗移転(2011/01/01確認)
URL変更(2014/04/06確認)
情報変更(2018/01/01確認)</t>
    </r>
    <rPh sb="31" eb="33">
      <t>テンポ</t>
    </rPh>
    <rPh sb="33" eb="35">
      <t>イテン</t>
    </rPh>
    <rPh sb="46" eb="48">
      <t>カクニン</t>
    </rPh>
    <rPh sb="70" eb="72">
      <t>ジョウホウ</t>
    </rPh>
    <rPh sb="72" eb="74">
      <t>ヘンコウ</t>
    </rPh>
    <phoneticPr fontId="1"/>
  </si>
  <si>
    <t xml:space="preserve">北海道札幌市北区北16条
西4-2-30 坪川ビル1F
011-790-6334 日休
1100-1500(火水)
1100-2200(月木金土)
</t>
    <rPh sb="0" eb="3">
      <t>ホッカイドウ</t>
    </rPh>
    <rPh sb="3" eb="6">
      <t>サッポロシ</t>
    </rPh>
    <rPh sb="6" eb="8">
      <t>キタク</t>
    </rPh>
    <rPh sb="8" eb="9">
      <t>キタ</t>
    </rPh>
    <rPh sb="11" eb="12">
      <t>ジョウ</t>
    </rPh>
    <rPh sb="13" eb="14">
      <t>ニシ</t>
    </rPh>
    <rPh sb="21" eb="23">
      <t>ツボカワ</t>
    </rPh>
    <rPh sb="41" eb="42">
      <t>ニチ</t>
    </rPh>
    <rPh sb="42" eb="43">
      <t>ヤス</t>
    </rPh>
    <rPh sb="54" eb="55">
      <t>ヒ</t>
    </rPh>
    <rPh sb="55" eb="56">
      <t>スイ</t>
    </rPh>
    <rPh sb="68" eb="69">
      <t>ゲツ</t>
    </rPh>
    <rPh sb="69" eb="70">
      <t>モク</t>
    </rPh>
    <rPh sb="70" eb="71">
      <t>キン</t>
    </rPh>
    <rPh sb="71" eb="72">
      <t>ド</t>
    </rPh>
    <phoneticPr fontId="1"/>
  </si>
  <si>
    <t>http://www.tribes.jp/</t>
    <phoneticPr fontId="1"/>
  </si>
  <si>
    <t>https://www.facebook.com/pg/mingalabarestaurant/about/?ref=page_internal</t>
    <phoneticPr fontId="1"/>
  </si>
  <si>
    <t xml:space="preserve">千葉県千葉市花見川区幕張本郷
2-6-22
043-350-1940　水休
L:1100-1400(LO1315)
D:1700-2300(LO2245)
</t>
    <rPh sb="35" eb="36">
      <t>スイ</t>
    </rPh>
    <phoneticPr fontId="1"/>
  </si>
  <si>
    <t>https://www.facebook.com/ARIAPITArumandpunch/</t>
    <phoneticPr fontId="1"/>
  </si>
  <si>
    <t>http://ariapita.com/</t>
    <phoneticPr fontId="1"/>
  </si>
  <si>
    <t>https://www.palmyra-ameta.com/</t>
    <phoneticPr fontId="1"/>
  </si>
  <si>
    <t>https://www3.hp-ez.com/hp/mamas-kitchen</t>
    <phoneticPr fontId="1"/>
  </si>
  <si>
    <r>
      <t xml:space="preserve">Russian-Ukrainian Restaurant ALL Season
[オールシーズンレストラン] 
</t>
    </r>
    <r>
      <rPr>
        <sz val="11"/>
        <color indexed="10"/>
        <rFont val="ＭＳ Ｐゴシック"/>
        <family val="3"/>
        <charset val="128"/>
      </rPr>
      <t>URL変更＆情報変更(2014/12/31確認)
閉店？(2016</t>
    </r>
    <r>
      <rPr>
        <sz val="11"/>
        <color indexed="10"/>
        <rFont val="ＭＳ Ｐゴシック"/>
        <family val="3"/>
        <charset val="128"/>
      </rPr>
      <t>/</t>
    </r>
    <r>
      <rPr>
        <sz val="11"/>
        <color indexed="10"/>
        <rFont val="ＭＳ Ｐゴシック"/>
        <family val="3"/>
        <charset val="128"/>
      </rPr>
      <t>01</t>
    </r>
    <r>
      <rPr>
        <sz val="11"/>
        <color indexed="10"/>
        <rFont val="ＭＳ Ｐゴシック"/>
        <family val="3"/>
        <charset val="128"/>
      </rPr>
      <t>/</t>
    </r>
    <r>
      <rPr>
        <sz val="11"/>
        <color indexed="10"/>
        <rFont val="ＭＳ Ｐゴシック"/>
        <family val="3"/>
        <charset val="128"/>
      </rPr>
      <t>01確認)
閉店扱い</t>
    </r>
    <r>
      <rPr>
        <sz val="11"/>
        <color indexed="10"/>
        <rFont val="ＭＳ Ｐゴシック"/>
        <family val="3"/>
        <charset val="128"/>
      </rPr>
      <t>(2018/01/01</t>
    </r>
    <r>
      <rPr>
        <sz val="11"/>
        <color indexed="10"/>
        <rFont val="ＭＳ Ｐゴシック"/>
        <family val="3"/>
        <charset val="128"/>
      </rPr>
      <t>確認</t>
    </r>
    <r>
      <rPr>
        <sz val="11"/>
        <color indexed="10"/>
        <rFont val="ＭＳ Ｐゴシック"/>
        <family val="3"/>
        <charset val="128"/>
      </rPr>
      <t>)</t>
    </r>
    <rPh sb="59" eb="61">
      <t>ヘンコウ</t>
    </rPh>
    <rPh sb="62" eb="64">
      <t>ジョウホウ</t>
    </rPh>
    <rPh sb="64" eb="66">
      <t>ヘンコウ</t>
    </rPh>
    <rPh sb="77" eb="79">
      <t>カクニン</t>
    </rPh>
    <rPh sb="81" eb="83">
      <t>ヘイテン</t>
    </rPh>
    <rPh sb="95" eb="97">
      <t>カクニン</t>
    </rPh>
    <rPh sb="99" eb="101">
      <t>ヘイテン</t>
    </rPh>
    <rPh sb="101" eb="102">
      <t>アツカ</t>
    </rPh>
    <phoneticPr fontId="1"/>
  </si>
  <si>
    <r>
      <t xml:space="preserve">Inna Kalinka[インナカリンカ]
</t>
    </r>
    <r>
      <rPr>
        <sz val="11"/>
        <color indexed="10"/>
        <rFont val="ＭＳ Ｐゴシック"/>
        <family val="3"/>
        <charset val="128"/>
      </rPr>
      <t>閉店(2017/09頃？)</t>
    </r>
    <rPh sb="22" eb="24">
      <t>ヘイテン</t>
    </rPh>
    <rPh sb="32" eb="33">
      <t>コロ</t>
    </rPh>
    <phoneticPr fontId="1"/>
  </si>
  <si>
    <t>http://www.spyros.tokyo/</t>
    <phoneticPr fontId="1"/>
  </si>
  <si>
    <r>
      <t xml:space="preserve">[アンニョン]
</t>
    </r>
    <r>
      <rPr>
        <sz val="11"/>
        <color indexed="10"/>
        <rFont val="ＭＳ Ｐゴシック"/>
        <family val="3"/>
        <charset val="128"/>
      </rPr>
      <t>情報変更（2011/01/01確認）
情報変更（</t>
    </r>
    <r>
      <rPr>
        <sz val="11"/>
        <color indexed="10"/>
        <rFont val="ＭＳ Ｐゴシック"/>
        <family val="3"/>
        <charset val="128"/>
      </rPr>
      <t>2012/02/01</t>
    </r>
    <r>
      <rPr>
        <sz val="11"/>
        <color indexed="10"/>
        <rFont val="ＭＳ Ｐゴシック"/>
        <family val="3"/>
        <charset val="128"/>
      </rPr>
      <t>確認）
情報変更（</t>
    </r>
    <r>
      <rPr>
        <sz val="11"/>
        <color indexed="10"/>
        <rFont val="ＭＳ Ｐゴシック"/>
        <family val="3"/>
        <charset val="128"/>
      </rPr>
      <t>2016/01/01</t>
    </r>
    <r>
      <rPr>
        <sz val="11"/>
        <color indexed="10"/>
        <rFont val="ＭＳ Ｐゴシック"/>
        <family val="3"/>
        <charset val="128"/>
      </rPr>
      <t>確認）
閉店（</t>
    </r>
    <r>
      <rPr>
        <sz val="11"/>
        <color indexed="10"/>
        <rFont val="ＭＳ Ｐゴシック"/>
        <family val="3"/>
        <charset val="128"/>
      </rPr>
      <t>2017/夏頃？</t>
    </r>
    <r>
      <rPr>
        <sz val="11"/>
        <color indexed="10"/>
        <rFont val="ＭＳ Ｐゴシック"/>
        <family val="3"/>
        <charset val="128"/>
      </rPr>
      <t xml:space="preserve">）
</t>
    </r>
    <rPh sb="23" eb="25">
      <t>カクニン</t>
    </rPh>
    <rPh sb="65" eb="67">
      <t>ヘイテン</t>
    </rPh>
    <rPh sb="73" eb="74">
      <t>ナツ</t>
    </rPh>
    <rPh sb="74" eb="75">
      <t>コロ</t>
    </rPh>
    <phoneticPr fontId="1"/>
  </si>
  <si>
    <r>
      <t xml:space="preserve">Alte Liebe Ginza  
Deusches Musikrestaurant
[アルテリーベ]
</t>
    </r>
    <r>
      <rPr>
        <sz val="11"/>
        <color indexed="10"/>
        <rFont val="ＭＳ Ｐゴシック"/>
        <family val="3"/>
        <charset val="128"/>
      </rPr>
      <t xml:space="preserve">銀座店閉店（2002/1/15）
⇒横浜店は残っています。
</t>
    </r>
    <rPh sb="71" eb="74">
      <t>ヨコハマテン</t>
    </rPh>
    <rPh sb="75" eb="76">
      <t>ノコ</t>
    </rPh>
    <phoneticPr fontId="1"/>
  </si>
  <si>
    <t>アメリカ</t>
    <phoneticPr fontId="1"/>
  </si>
  <si>
    <t>Tanmay兄</t>
    <rPh sb="6" eb="7">
      <t>アニ</t>
    </rPh>
    <phoneticPr fontId="1"/>
  </si>
  <si>
    <t>アメリカ料理と言いながら南部に限定しての料理を堪能。地域差以外に時代の違いもあって整理が難しかったが、似て非なる料理を感じながらの会食になった。
実際はケイジャン料理コースに舌鼓</t>
    <rPh sb="4" eb="6">
      <t>リョウリ</t>
    </rPh>
    <rPh sb="7" eb="8">
      <t>イ</t>
    </rPh>
    <rPh sb="12" eb="14">
      <t>ナンブ</t>
    </rPh>
    <rPh sb="15" eb="17">
      <t>ゲンテイ</t>
    </rPh>
    <rPh sb="20" eb="22">
      <t>リョウリ</t>
    </rPh>
    <rPh sb="23" eb="25">
      <t>タンノウ</t>
    </rPh>
    <rPh sb="26" eb="29">
      <t>チイキサ</t>
    </rPh>
    <rPh sb="29" eb="31">
      <t>イガイ</t>
    </rPh>
    <rPh sb="32" eb="34">
      <t>ジダイ</t>
    </rPh>
    <rPh sb="35" eb="36">
      <t>チガ</t>
    </rPh>
    <rPh sb="41" eb="43">
      <t>セイリ</t>
    </rPh>
    <rPh sb="44" eb="45">
      <t>ムズカ</t>
    </rPh>
    <rPh sb="51" eb="52">
      <t>ニ</t>
    </rPh>
    <rPh sb="53" eb="54">
      <t>ヒ</t>
    </rPh>
    <rPh sb="56" eb="58">
      <t>リョウリ</t>
    </rPh>
    <rPh sb="59" eb="60">
      <t>カン</t>
    </rPh>
    <rPh sb="65" eb="67">
      <t>カイショク</t>
    </rPh>
    <rPh sb="73" eb="75">
      <t>ジッサイ</t>
    </rPh>
    <rPh sb="81" eb="83">
      <t>リョウリ</t>
    </rPh>
    <rPh sb="87" eb="89">
      <t>シタツヅミ</t>
    </rPh>
    <phoneticPr fontId="1"/>
  </si>
  <si>
    <t>前川
浩)兄</t>
    <rPh sb="0" eb="2">
      <t>マエカワ</t>
    </rPh>
    <rPh sb="3" eb="4">
      <t>ヒロシ</t>
    </rPh>
    <rPh sb="5" eb="6">
      <t>アニ</t>
    </rPh>
    <phoneticPr fontId="1"/>
  </si>
  <si>
    <t>前川
あ))姉</t>
    <rPh sb="0" eb="2">
      <t>マエカワ</t>
    </rPh>
    <rPh sb="6" eb="7">
      <t>アネ</t>
    </rPh>
    <phoneticPr fontId="1"/>
  </si>
  <si>
    <t>千恵美姉</t>
    <rPh sb="0" eb="3">
      <t>チエミ</t>
    </rPh>
    <rPh sb="3" eb="4">
      <t>アネ</t>
    </rPh>
    <phoneticPr fontId="1"/>
  </si>
  <si>
    <t>仏にて仏らしからぬエリアのブルターニュを訪問。料理は土地の特性からガレット・コトリアードを堪能。お国柄は日本の各地域とオーバラップさせてることができて、知らない土地ながら一気に知識を増やすことに。紀元前からの巨石に始まる歴史も魅力的であった</t>
    <rPh sb="0" eb="1">
      <t>フツ</t>
    </rPh>
    <rPh sb="3" eb="4">
      <t>フツ</t>
    </rPh>
    <rPh sb="20" eb="22">
      <t>ホウモン</t>
    </rPh>
    <rPh sb="23" eb="25">
      <t>リョウリ</t>
    </rPh>
    <rPh sb="26" eb="28">
      <t>トチ</t>
    </rPh>
    <rPh sb="29" eb="31">
      <t>トクセイ</t>
    </rPh>
    <rPh sb="45" eb="47">
      <t>タンノウ</t>
    </rPh>
    <rPh sb="49" eb="51">
      <t>クニガラ</t>
    </rPh>
    <rPh sb="52" eb="54">
      <t>ニホン</t>
    </rPh>
    <rPh sb="55" eb="58">
      <t>カクチイキ</t>
    </rPh>
    <rPh sb="76" eb="77">
      <t>シ</t>
    </rPh>
    <rPh sb="80" eb="82">
      <t>トチ</t>
    </rPh>
    <rPh sb="85" eb="87">
      <t>イッキ</t>
    </rPh>
    <rPh sb="88" eb="90">
      <t>チシキ</t>
    </rPh>
    <rPh sb="91" eb="92">
      <t>フ</t>
    </rPh>
    <rPh sb="98" eb="101">
      <t>キゲンゼン</t>
    </rPh>
    <rPh sb="104" eb="106">
      <t>キョセキ</t>
    </rPh>
    <rPh sb="107" eb="108">
      <t>ハジ</t>
    </rPh>
    <rPh sb="110" eb="112">
      <t>レキシ</t>
    </rPh>
    <rPh sb="113" eb="116">
      <t>ミリョクテキ</t>
    </rPh>
    <phoneticPr fontId="1"/>
  </si>
  <si>
    <t>初参加・お試し参加(５ﾌｪｰｽﾞより)</t>
    <rPh sb="0" eb="1">
      <t>ハツ</t>
    </rPh>
    <rPh sb="1" eb="3">
      <t>サンカ</t>
    </rPh>
    <rPh sb="5" eb="6">
      <t>タメ</t>
    </rPh>
    <rPh sb="7" eb="9">
      <t>サンカ</t>
    </rPh>
    <phoneticPr fontId="1"/>
  </si>
  <si>
    <t>中華民国
(2nd thema)</t>
    <rPh sb="0" eb="4">
      <t>チュウカミンコク</t>
    </rPh>
    <phoneticPr fontId="1"/>
  </si>
  <si>
    <t>イタリア
(2nd thema)</t>
    <phoneticPr fontId="1"/>
  </si>
  <si>
    <t>フランス
(2nd thema)</t>
    <phoneticPr fontId="1"/>
  </si>
  <si>
    <t>中国
(2nd thema)</t>
    <rPh sb="0" eb="2">
      <t>チュウゴク</t>
    </rPh>
    <phoneticPr fontId="1"/>
  </si>
  <si>
    <t>東京都豊島区西池袋1-40-5 名取ビル2F
03-5951-3388 無休
1700-2700</t>
    <rPh sb="36" eb="38">
      <t>ムキュウ</t>
    </rPh>
    <phoneticPr fontId="1"/>
  </si>
  <si>
    <t>小皿料理が並ぶ台湾料理ゆえ、予習した料理を漏れなく選択し、なんと16品を注文することに。淡泊な味わいを薬味で調える特徴も感じながら、中華系の料理バリエーションの豊かさも満喫。中国との関係のステレオタイプシミュレーションも興味深かった</t>
    <rPh sb="0" eb="2">
      <t>コザラ</t>
    </rPh>
    <rPh sb="2" eb="4">
      <t>リョウリ</t>
    </rPh>
    <rPh sb="5" eb="6">
      <t>ナラ</t>
    </rPh>
    <rPh sb="7" eb="9">
      <t>タイワン</t>
    </rPh>
    <rPh sb="9" eb="11">
      <t>リョウリ</t>
    </rPh>
    <rPh sb="14" eb="16">
      <t>ヨシュウ</t>
    </rPh>
    <rPh sb="18" eb="20">
      <t>リョウリ</t>
    </rPh>
    <rPh sb="21" eb="22">
      <t>モ</t>
    </rPh>
    <rPh sb="25" eb="27">
      <t>センタク</t>
    </rPh>
    <rPh sb="34" eb="35">
      <t>ヒン</t>
    </rPh>
    <rPh sb="36" eb="38">
      <t>チュウモン</t>
    </rPh>
    <rPh sb="44" eb="46">
      <t>タンパク</t>
    </rPh>
    <rPh sb="47" eb="48">
      <t>アジ</t>
    </rPh>
    <rPh sb="51" eb="53">
      <t>ヤクミ</t>
    </rPh>
    <rPh sb="54" eb="55">
      <t>トトノ</t>
    </rPh>
    <rPh sb="57" eb="59">
      <t>トクチョウ</t>
    </rPh>
    <rPh sb="60" eb="61">
      <t>カン</t>
    </rPh>
    <rPh sb="66" eb="68">
      <t>チュウカ</t>
    </rPh>
    <rPh sb="68" eb="69">
      <t>ケイ</t>
    </rPh>
    <rPh sb="70" eb="72">
      <t>リョウリ</t>
    </rPh>
    <rPh sb="80" eb="81">
      <t>ユタ</t>
    </rPh>
    <rPh sb="84" eb="86">
      <t>マンキツ</t>
    </rPh>
    <rPh sb="87" eb="89">
      <t>チュウゴク</t>
    </rPh>
    <rPh sb="91" eb="93">
      <t>カンケイ</t>
    </rPh>
    <rPh sb="110" eb="113">
      <t>キョウミブカ</t>
    </rPh>
    <phoneticPr fontId="1"/>
  </si>
  <si>
    <t>前川
紀)姉</t>
    <rPh sb="0" eb="2">
      <t>マエカワ</t>
    </rPh>
    <rPh sb="3" eb="4">
      <t>キ</t>
    </rPh>
    <rPh sb="5" eb="6">
      <t>アネ</t>
    </rPh>
    <phoneticPr fontId="1"/>
  </si>
  <si>
    <t>東京都中央区日本橋蠣殻町1-39-5
水天宮北辰ビル1F
03-3639-0107　日休
L:1130-1500
D:1700-2330</t>
    <rPh sb="42" eb="43">
      <t>ニチ</t>
    </rPh>
    <rPh sb="43" eb="44">
      <t>キュウ</t>
    </rPh>
    <phoneticPr fontId="1"/>
  </si>
  <si>
    <r>
      <t xml:space="preserve">LOS PLATOS［ロス・プラトス］
</t>
    </r>
    <r>
      <rPr>
        <sz val="11"/>
        <color indexed="10"/>
        <rFont val="ＭＳ Ｐゴシック"/>
        <family val="3"/>
        <charset val="128"/>
      </rPr>
      <t>URL消失（2011/01/01確認）
情報変更（2011/01/01確認）
URL再確認＆情報変更</t>
    </r>
    <r>
      <rPr>
        <sz val="11"/>
        <color indexed="10"/>
        <rFont val="ＭＳ Ｐゴシック"/>
        <family val="3"/>
        <charset val="128"/>
      </rPr>
      <t>(2012/02/01)</t>
    </r>
    <r>
      <rPr>
        <sz val="11"/>
        <rFont val="ＭＳ Ｐゴシック"/>
        <family val="3"/>
        <charset val="128"/>
        <scheme val="minor"/>
      </rPr>
      <t xml:space="preserve">
</t>
    </r>
    <r>
      <rPr>
        <sz val="11"/>
        <color indexed="10"/>
        <rFont val="ＭＳ Ｐゴシック"/>
        <family val="3"/>
        <charset val="128"/>
      </rPr>
      <t>閉店？(2019/01/01)
http://losplatos.jimdo.com/</t>
    </r>
    <rPh sb="36" eb="38">
      <t>カクニン</t>
    </rPh>
    <rPh sb="40" eb="42">
      <t>ジョウホウ</t>
    </rPh>
    <rPh sb="42" eb="44">
      <t>ヘンコウ</t>
    </rPh>
    <rPh sb="62" eb="63">
      <t>サイ</t>
    </rPh>
    <rPh sb="63" eb="65">
      <t>カクニン</t>
    </rPh>
    <rPh sb="66" eb="68">
      <t>ジョウホウ</t>
    </rPh>
    <rPh sb="68" eb="70">
      <t>ヘンコウ</t>
    </rPh>
    <phoneticPr fontId="1"/>
  </si>
  <si>
    <r>
      <t xml:space="preserve">どらごん亭
</t>
    </r>
    <r>
      <rPr>
        <sz val="11"/>
        <color indexed="10"/>
        <rFont val="ＭＳ Ｐゴシック"/>
        <family val="3"/>
        <charset val="128"/>
      </rPr>
      <t>URLブログ化＆情報変更
（2012/02/01確認）
情報変更</t>
    </r>
    <r>
      <rPr>
        <sz val="11"/>
        <color indexed="10"/>
        <rFont val="ＭＳ Ｐゴシック"/>
        <family val="3"/>
        <charset val="128"/>
      </rPr>
      <t>(2018/01/01</t>
    </r>
    <r>
      <rPr>
        <sz val="11"/>
        <color indexed="10"/>
        <rFont val="ＭＳ Ｐゴシック"/>
        <family val="3"/>
        <charset val="128"/>
      </rPr>
      <t>確認</t>
    </r>
    <r>
      <rPr>
        <sz val="11"/>
        <color indexed="10"/>
        <rFont val="ＭＳ Ｐゴシック"/>
        <family val="3"/>
        <charset val="128"/>
      </rPr>
      <t>)
閉店(2018/03/31)</t>
    </r>
    <rPh sb="4" eb="5">
      <t>テイ</t>
    </rPh>
    <rPh sb="12" eb="13">
      <t>カ</t>
    </rPh>
    <rPh sb="14" eb="16">
      <t>ジョウホウ</t>
    </rPh>
    <rPh sb="16" eb="18">
      <t>ヘンコウ</t>
    </rPh>
    <rPh sb="53" eb="55">
      <t>ヘイテン</t>
    </rPh>
    <phoneticPr fontId="1"/>
  </si>
  <si>
    <t>東京都中央区銀座1-9-5
ホテルユニゾ銀座一丁目1F
03-6264-4844 無休
M:0700-1000
L:1130-1500
T:1400-1700
D:1700-2300</t>
    <rPh sb="41" eb="42">
      <t>ム</t>
    </rPh>
    <rPh sb="42" eb="43">
      <t>キュウ</t>
    </rPh>
    <phoneticPr fontId="1"/>
  </si>
  <si>
    <t>東京都港区赤坂3-13-1
ベルズ赤坂2F
03-5571-5854 日祝休
L:1130-1400
D:1700-2300(LO2230)</t>
    <rPh sb="35" eb="36">
      <t>ニチ</t>
    </rPh>
    <rPh sb="36" eb="37">
      <t>シュク</t>
    </rPh>
    <phoneticPr fontId="1"/>
  </si>
  <si>
    <r>
      <t xml:space="preserve">Dasenka[だあしゑんか]
</t>
    </r>
    <r>
      <rPr>
        <sz val="11"/>
        <color indexed="10"/>
        <rFont val="ＭＳ Ｐゴシック"/>
        <family val="3"/>
        <charset val="128"/>
      </rPr>
      <t>移転(2018/02)
URL変更＆情報変更（2019/01/01確認）</t>
    </r>
    <rPh sb="16" eb="18">
      <t>イテン</t>
    </rPh>
    <rPh sb="31" eb="33">
      <t>ヘンコウ</t>
    </rPh>
    <rPh sb="34" eb="36">
      <t>ジョウホウ</t>
    </rPh>
    <rPh sb="36" eb="38">
      <t>ヘンコウ</t>
    </rPh>
    <phoneticPr fontId="1"/>
  </si>
  <si>
    <t>東京都新宿区舟町5 TSI舟町ビルB1F, 25
03-5269-6151 火休
1800-2400(月・水-金)
1700-2300(土日祝)</t>
    <rPh sb="38" eb="39">
      <t>ヒ</t>
    </rPh>
    <rPh sb="39" eb="40">
      <t>キュウ</t>
    </rPh>
    <rPh sb="51" eb="52">
      <t>ゲツ</t>
    </rPh>
    <rPh sb="53" eb="54">
      <t>スイ</t>
    </rPh>
    <rPh sb="55" eb="56">
      <t>キン</t>
    </rPh>
    <rPh sb="68" eb="69">
      <t>ド</t>
    </rPh>
    <rPh sb="69" eb="70">
      <t>ヒ</t>
    </rPh>
    <rPh sb="70" eb="71">
      <t>シュク</t>
    </rPh>
    <phoneticPr fontId="1"/>
  </si>
  <si>
    <t xml:space="preserve">東京都渋谷区恵比寿3-9-25
日仏会館
03-5420-0719 不定休
L:1130-1450(LO1400)
D:1800-2145(LO2130)
 </t>
    <rPh sb="34" eb="37">
      <t>フテイキュウ</t>
    </rPh>
    <phoneticPr fontId="1"/>
  </si>
  <si>
    <r>
      <t xml:space="preserve">EU食堂
</t>
    </r>
    <r>
      <rPr>
        <sz val="11"/>
        <color indexed="10"/>
        <rFont val="ＭＳ Ｐゴシック"/>
        <family val="3"/>
        <charset val="128"/>
      </rPr>
      <t>情報変更(2017/01/01確認)
閉店</t>
    </r>
    <r>
      <rPr>
        <sz val="11"/>
        <color indexed="10"/>
        <rFont val="ＭＳ Ｐゴシック"/>
        <family val="3"/>
        <charset val="128"/>
      </rPr>
      <t xml:space="preserve">(2016/12/28)
</t>
    </r>
    <rPh sb="2" eb="4">
      <t>ショクドウ</t>
    </rPh>
    <rPh sb="5" eb="7">
      <t>ジョウホウ</t>
    </rPh>
    <rPh sb="24" eb="26">
      <t>ヘイテン</t>
    </rPh>
    <phoneticPr fontId="1"/>
  </si>
  <si>
    <t>柴田兄</t>
    <rPh sb="0" eb="2">
      <t>シバタ</t>
    </rPh>
    <rPh sb="2" eb="3">
      <t>アニ</t>
    </rPh>
    <phoneticPr fontId="1"/>
  </si>
  <si>
    <t>シチリア料理にフォーカスして実施されたイタリアの回。マグロ・イワシ・ナス・トマトを押さえつつ、デザートもシチリア名物カンノーロをゲット！　テーブルトークもマフィアや州旗、占領の歴史など豊富。全土に渡ってはステレオタイプのトリビアも楽しめた。</t>
    <rPh sb="4" eb="6">
      <t>リョウリ</t>
    </rPh>
    <rPh sb="14" eb="16">
      <t>ジッシ</t>
    </rPh>
    <rPh sb="24" eb="25">
      <t>カイ</t>
    </rPh>
    <rPh sb="41" eb="42">
      <t>オ</t>
    </rPh>
    <rPh sb="56" eb="58">
      <t>メイブツ</t>
    </rPh>
    <rPh sb="82" eb="83">
      <t>シュウ</t>
    </rPh>
    <rPh sb="83" eb="84">
      <t>キ</t>
    </rPh>
    <rPh sb="85" eb="87">
      <t>センリョウ</t>
    </rPh>
    <rPh sb="88" eb="90">
      <t>レキシ</t>
    </rPh>
    <rPh sb="92" eb="94">
      <t>ホウフ</t>
    </rPh>
    <rPh sb="95" eb="97">
      <t>ゼンド</t>
    </rPh>
    <rPh sb="98" eb="99">
      <t>ワタ</t>
    </rPh>
    <rPh sb="115" eb="116">
      <t>タノ</t>
    </rPh>
    <phoneticPr fontId="1"/>
  </si>
  <si>
    <t>須坂姉</t>
    <rPh sb="0" eb="2">
      <t>スザカ</t>
    </rPh>
    <rPh sb="2" eb="3">
      <t>アネ</t>
    </rPh>
    <phoneticPr fontId="1"/>
  </si>
  <si>
    <t>ブラジル</t>
    <phoneticPr fontId="1"/>
  </si>
  <si>
    <t>中華民国
(台湾)</t>
    <rPh sb="0" eb="4">
      <t>チュウカミンコク</t>
    </rPh>
    <rPh sb="6" eb="8">
      <t>タイワン</t>
    </rPh>
    <phoneticPr fontId="1"/>
  </si>
  <si>
    <t>http://tucanos.jp/</t>
    <phoneticPr fontId="1"/>
  </si>
  <si>
    <t>ドイツ</t>
    <phoneticPr fontId="1"/>
  </si>
  <si>
    <t>ブラジル料理の代表格シュラスコを堪能、さらにフェイジョアーダ、ムケッカといった料理も並んで基本が押えられることに。
他方店は時間ごとのダンスもあって賑やか。落ち着いて食べる雰囲気でもなかったが、これがブラジル気質とも思えば良い環境だった。</t>
    <rPh sb="4" eb="6">
      <t>リョウリ</t>
    </rPh>
    <rPh sb="7" eb="10">
      <t>ダイヒョウカク</t>
    </rPh>
    <rPh sb="16" eb="18">
      <t>タンノウ</t>
    </rPh>
    <rPh sb="39" eb="41">
      <t>リョウリ</t>
    </rPh>
    <rPh sb="42" eb="43">
      <t>ナラ</t>
    </rPh>
    <rPh sb="45" eb="47">
      <t>キホン</t>
    </rPh>
    <rPh sb="48" eb="49">
      <t>オサ</t>
    </rPh>
    <rPh sb="58" eb="60">
      <t>タホウ</t>
    </rPh>
    <rPh sb="60" eb="61">
      <t>ミセ</t>
    </rPh>
    <rPh sb="62" eb="64">
      <t>ジカン</t>
    </rPh>
    <rPh sb="74" eb="75">
      <t>ニギ</t>
    </rPh>
    <rPh sb="78" eb="79">
      <t>オ</t>
    </rPh>
    <rPh sb="80" eb="81">
      <t>ツ</t>
    </rPh>
    <rPh sb="83" eb="84">
      <t>タ</t>
    </rPh>
    <rPh sb="86" eb="89">
      <t>フンイキ</t>
    </rPh>
    <rPh sb="104" eb="106">
      <t>キシツ</t>
    </rPh>
    <rPh sb="108" eb="109">
      <t>オモ</t>
    </rPh>
    <rPh sb="111" eb="112">
      <t>ヨ</t>
    </rPh>
    <rPh sb="113" eb="115">
      <t>カンキョウ</t>
    </rPh>
    <phoneticPr fontId="1"/>
  </si>
  <si>
    <t>オーストリア</t>
    <phoneticPr fontId="1"/>
  </si>
  <si>
    <t>エストニア</t>
    <phoneticPr fontId="1"/>
  </si>
  <si>
    <t>クルド料理メソポタミア</t>
    <rPh sb="3" eb="5">
      <t>リョウリ</t>
    </rPh>
    <phoneticPr fontId="1"/>
  </si>
  <si>
    <t xml:space="preserve">東京都北区上十条1-11-8 3F
03-5948-8649 月休
1100-2300
</t>
    <rPh sb="31" eb="32">
      <t>ツキ</t>
    </rPh>
    <rPh sb="32" eb="33">
      <t>キュウ</t>
    </rPh>
    <phoneticPr fontId="1"/>
  </si>
  <si>
    <t>クルディスタン</t>
    <phoneticPr fontId="1"/>
  </si>
  <si>
    <t>エストニア料理屋さん</t>
    <rPh sb="5" eb="8">
      <t>リョウリヤ</t>
    </rPh>
    <phoneticPr fontId="1"/>
  </si>
  <si>
    <t>https://mesopotamiajp.jimdo.com/</t>
    <phoneticPr fontId="1"/>
  </si>
  <si>
    <t>ドイツと言えばソーセージ！10種類を堪能。かと言って違いが分かったかというと…。まぁいいか！
他にもバイエルン料理も注文すれば、ドイツと日本の類似点と相違点を確認して知識の調味料も振りかけてドイツを食べつくしました。</t>
    <rPh sb="4" eb="5">
      <t>イ</t>
    </rPh>
    <rPh sb="15" eb="17">
      <t>シュルイ</t>
    </rPh>
    <rPh sb="18" eb="20">
      <t>タンノウ</t>
    </rPh>
    <rPh sb="23" eb="24">
      <t>イ</t>
    </rPh>
    <rPh sb="26" eb="27">
      <t>チガ</t>
    </rPh>
    <rPh sb="29" eb="30">
      <t>ワ</t>
    </rPh>
    <rPh sb="47" eb="48">
      <t>タ</t>
    </rPh>
    <rPh sb="55" eb="57">
      <t>リョウリ</t>
    </rPh>
    <rPh sb="58" eb="60">
      <t>チュウモン</t>
    </rPh>
    <rPh sb="68" eb="70">
      <t>ニホン</t>
    </rPh>
    <rPh sb="71" eb="74">
      <t>ルイジテン</t>
    </rPh>
    <rPh sb="75" eb="78">
      <t>ソウイテン</t>
    </rPh>
    <rPh sb="79" eb="81">
      <t>カクニン</t>
    </rPh>
    <rPh sb="83" eb="85">
      <t>チシキ</t>
    </rPh>
    <rPh sb="86" eb="89">
      <t>チョウミリョウ</t>
    </rPh>
    <rPh sb="90" eb="91">
      <t>フ</t>
    </rPh>
    <rPh sb="99" eb="100">
      <t>タ</t>
    </rPh>
    <phoneticPr fontId="1"/>
  </si>
  <si>
    <t>勇輝兄</t>
    <rPh sb="0" eb="2">
      <t>ユウキ</t>
    </rPh>
    <rPh sb="2" eb="3">
      <t>アニ</t>
    </rPh>
    <phoneticPr fontId="1"/>
  </si>
  <si>
    <t>Nimish兄</t>
    <rPh sb="6" eb="7">
      <t>アニ</t>
    </rPh>
    <phoneticPr fontId="1"/>
  </si>
  <si>
    <t>トルコ料理のようでありながら、ちょっとの違いがありそうなクルド料理。具体的な違いは判明しなかったものの、御国の人が普段食べているものを堪能。
クルドの状況も会話して良い勉強になりました。</t>
    <rPh sb="3" eb="5">
      <t>リョウリ</t>
    </rPh>
    <rPh sb="20" eb="21">
      <t>チガ</t>
    </rPh>
    <rPh sb="31" eb="33">
      <t>リョウリ</t>
    </rPh>
    <rPh sb="34" eb="37">
      <t>グタイテキ</t>
    </rPh>
    <rPh sb="38" eb="39">
      <t>チガ</t>
    </rPh>
    <rPh sb="41" eb="43">
      <t>ハンメイ</t>
    </rPh>
    <rPh sb="52" eb="54">
      <t>オクニ</t>
    </rPh>
    <rPh sb="55" eb="56">
      <t>ヒト</t>
    </rPh>
    <rPh sb="57" eb="59">
      <t>フダン</t>
    </rPh>
    <rPh sb="59" eb="60">
      <t>タ</t>
    </rPh>
    <rPh sb="67" eb="69">
      <t>タンノウ</t>
    </rPh>
    <rPh sb="75" eb="77">
      <t>ジョウキョウ</t>
    </rPh>
    <rPh sb="78" eb="80">
      <t>カイワ</t>
    </rPh>
    <rPh sb="82" eb="83">
      <t>ヨ</t>
    </rPh>
    <rPh sb="84" eb="86">
      <t>ベンキョウ</t>
    </rPh>
    <phoneticPr fontId="1"/>
  </si>
  <si>
    <t>山田姉</t>
    <rPh sb="0" eb="2">
      <t>ヤマダ</t>
    </rPh>
    <rPh sb="2" eb="3">
      <t>アネ</t>
    </rPh>
    <phoneticPr fontId="1"/>
  </si>
  <si>
    <t>ポルトガル</t>
    <phoneticPr fontId="1"/>
  </si>
  <si>
    <t>https://www.giraud.co.jp/landtmann/</t>
    <phoneticPr fontId="1"/>
  </si>
  <si>
    <t>陰ながら美食の国オーストリア。言葉で表すと陳腐になりがちなものの、上品さと粗野さと地産の食材と料理法など、細かく見ていくと個性が感じられてくる料理。
スープ、メイン、ドリンク、デザートと蘊蓄込みでで楽しめた。</t>
    <rPh sb="0" eb="1">
      <t>カゲ</t>
    </rPh>
    <rPh sb="4" eb="6">
      <t>ビショク</t>
    </rPh>
    <rPh sb="7" eb="8">
      <t>クニ</t>
    </rPh>
    <rPh sb="15" eb="17">
      <t>コトバ</t>
    </rPh>
    <rPh sb="18" eb="19">
      <t>アラワ</t>
    </rPh>
    <rPh sb="21" eb="23">
      <t>チンプ</t>
    </rPh>
    <rPh sb="33" eb="35">
      <t>ジョウヒン</t>
    </rPh>
    <rPh sb="37" eb="39">
      <t>ソヤ</t>
    </rPh>
    <rPh sb="41" eb="43">
      <t>チサン</t>
    </rPh>
    <rPh sb="44" eb="46">
      <t>ショクザイ</t>
    </rPh>
    <rPh sb="47" eb="50">
      <t>リョウリホウ</t>
    </rPh>
    <rPh sb="53" eb="54">
      <t>コマ</t>
    </rPh>
    <rPh sb="56" eb="57">
      <t>ミ</t>
    </rPh>
    <rPh sb="61" eb="63">
      <t>コセイ</t>
    </rPh>
    <rPh sb="64" eb="65">
      <t>カン</t>
    </rPh>
    <rPh sb="71" eb="73">
      <t>リョウリ</t>
    </rPh>
    <rPh sb="93" eb="95">
      <t>ウンチク</t>
    </rPh>
    <rPh sb="95" eb="96">
      <t>コ</t>
    </rPh>
    <rPh sb="99" eb="100">
      <t>タノ</t>
    </rPh>
    <phoneticPr fontId="1"/>
  </si>
  <si>
    <t>エスワティニ王国(旧スワジランド王国)</t>
    <phoneticPr fontId="11"/>
  </si>
  <si>
    <t>phase10</t>
    <phoneticPr fontId="11"/>
  </si>
  <si>
    <t>-</t>
    <phoneticPr fontId="10"/>
  </si>
  <si>
    <t>WGT 第9フェーズ　テーマ決定！！！  ⇒第10フェーズ後の活動についても更新しています</t>
    <rPh sb="22" eb="23">
      <t>ダイ</t>
    </rPh>
    <rPh sb="29" eb="30">
      <t>ゴ</t>
    </rPh>
    <rPh sb="31" eb="33">
      <t>カツドウ</t>
    </rPh>
    <rPh sb="38" eb="40">
      <t>コウシン</t>
    </rPh>
    <phoneticPr fontId="11"/>
  </si>
  <si>
    <t>⑥</t>
    <phoneticPr fontId="10"/>
  </si>
  <si>
    <t>タンザニア</t>
    <phoneticPr fontId="1"/>
  </si>
  <si>
    <t xml:space="preserve">京都市伏見区東浜南町694-7
080-3139-6347 水休
L:1130ｰ1400
D:1730-2200 </t>
    <rPh sb="30" eb="31">
      <t>スイ</t>
    </rPh>
    <rPh sb="31" eb="32">
      <t>キュウ</t>
    </rPh>
    <phoneticPr fontId="1"/>
  </si>
  <si>
    <t>R.M.Asili Cafe &amp; Dining
[アール エム アシリ カフェ アンド ダイニング]</t>
    <phoneticPr fontId="1"/>
  </si>
  <si>
    <t>自宅レストラン形式での開催。
エストニアスペシャリストのエスコートで現地料理を堪能…に留まらず、蘊蓄をご披露頂いたことで知識の調味料がふりかけられ、より料理が引き立った印象。カマやシュルトといった御国料理の個性も魅力的だった。</t>
    <rPh sb="0" eb="2">
      <t>ジタク</t>
    </rPh>
    <rPh sb="7" eb="9">
      <t>ケイシキ</t>
    </rPh>
    <rPh sb="11" eb="13">
      <t>カイサイ</t>
    </rPh>
    <rPh sb="34" eb="36">
      <t>ゲンチ</t>
    </rPh>
    <rPh sb="36" eb="38">
      <t>リョウリ</t>
    </rPh>
    <rPh sb="39" eb="41">
      <t>タンノウ</t>
    </rPh>
    <rPh sb="43" eb="44">
      <t>トド</t>
    </rPh>
    <rPh sb="48" eb="50">
      <t>ウンチク</t>
    </rPh>
    <rPh sb="52" eb="54">
      <t>ヒロウ</t>
    </rPh>
    <rPh sb="54" eb="55">
      <t>イタダ</t>
    </rPh>
    <rPh sb="60" eb="62">
      <t>チシキ</t>
    </rPh>
    <rPh sb="63" eb="66">
      <t>チョウミリョウ</t>
    </rPh>
    <rPh sb="76" eb="78">
      <t>リョウリ</t>
    </rPh>
    <rPh sb="79" eb="80">
      <t>ヒ</t>
    </rPh>
    <rPh sb="81" eb="82">
      <t>タ</t>
    </rPh>
    <rPh sb="84" eb="86">
      <t>インショウ</t>
    </rPh>
    <rPh sb="98" eb="100">
      <t>オクニ</t>
    </rPh>
    <rPh sb="100" eb="102">
      <t>リョウリ</t>
    </rPh>
    <rPh sb="103" eb="105">
      <t>コセイ</t>
    </rPh>
    <rPh sb="106" eb="109">
      <t>ミリョクテキ</t>
    </rPh>
    <phoneticPr fontId="1"/>
  </si>
  <si>
    <t>ポルトガル料理をきちっと網羅。スープからデザートまで押え処を逃さず堪能。鱈・豚・豆・卵・コリアンダーなどの食材の個性も感じながら食した。優しい味わいが好印象。
葡史を眺めながら大航海時代の栄華も感じて、御国の魅力を感じることができた。</t>
    <rPh sb="5" eb="7">
      <t>リョウリ</t>
    </rPh>
    <rPh sb="12" eb="14">
      <t>モウラ</t>
    </rPh>
    <rPh sb="26" eb="27">
      <t>オサ</t>
    </rPh>
    <rPh sb="28" eb="29">
      <t>ドコロ</t>
    </rPh>
    <rPh sb="30" eb="31">
      <t>ノガ</t>
    </rPh>
    <rPh sb="33" eb="35">
      <t>タンノウ</t>
    </rPh>
    <rPh sb="36" eb="37">
      <t>タラ</t>
    </rPh>
    <rPh sb="38" eb="39">
      <t>ブタ</t>
    </rPh>
    <rPh sb="40" eb="41">
      <t>マメ</t>
    </rPh>
    <rPh sb="42" eb="43">
      <t>タマゴ</t>
    </rPh>
    <rPh sb="53" eb="55">
      <t>ショクザイ</t>
    </rPh>
    <rPh sb="56" eb="58">
      <t>コセイ</t>
    </rPh>
    <rPh sb="59" eb="60">
      <t>カン</t>
    </rPh>
    <rPh sb="64" eb="65">
      <t>ショク</t>
    </rPh>
    <rPh sb="68" eb="69">
      <t>ヤサ</t>
    </rPh>
    <rPh sb="71" eb="72">
      <t>アジ</t>
    </rPh>
    <rPh sb="75" eb="78">
      <t>コウインショウ</t>
    </rPh>
    <phoneticPr fontId="1"/>
  </si>
  <si>
    <t>シンガポール</t>
    <phoneticPr fontId="1"/>
  </si>
  <si>
    <t>京都遠征にてタンザニア料理をゲット。
東アフリカ料理以上のオリジナリティが感じられなかったものの、アフリカ料理らしい趣は十分に感じられた。
折角のチャンスにも関わらず、店のタンザニア人に話を振れなかったのは失敗だった。</t>
    <rPh sb="0" eb="2">
      <t>キョウト</t>
    </rPh>
    <rPh sb="2" eb="4">
      <t>エンセイ</t>
    </rPh>
    <rPh sb="11" eb="13">
      <t>リョウリ</t>
    </rPh>
    <rPh sb="19" eb="20">
      <t>ヒガシ</t>
    </rPh>
    <rPh sb="24" eb="26">
      <t>リョウリ</t>
    </rPh>
    <rPh sb="26" eb="28">
      <t>イジョウ</t>
    </rPh>
    <rPh sb="37" eb="38">
      <t>カン</t>
    </rPh>
    <rPh sb="53" eb="55">
      <t>リョウリ</t>
    </rPh>
    <rPh sb="58" eb="59">
      <t>オモムキ</t>
    </rPh>
    <rPh sb="60" eb="62">
      <t>ジュウブン</t>
    </rPh>
    <rPh sb="63" eb="64">
      <t>カン</t>
    </rPh>
    <rPh sb="70" eb="72">
      <t>セッカク</t>
    </rPh>
    <rPh sb="79" eb="80">
      <t>カカ</t>
    </rPh>
    <rPh sb="84" eb="85">
      <t>ミセ</t>
    </rPh>
    <rPh sb="91" eb="92">
      <t>ジン</t>
    </rPh>
    <rPh sb="93" eb="94">
      <t>ハナシ</t>
    </rPh>
    <rPh sb="95" eb="96">
      <t>フ</t>
    </rPh>
    <rPh sb="103" eb="105">
      <t>シッパイ</t>
    </rPh>
    <phoneticPr fontId="1"/>
  </si>
  <si>
    <t>近隣国と似通った料理ながら、シンガポールの特徴を感じながら会食。複数文化が入り混じった味わいは飽きが来ない味付けに。
名物チリクラブは予想通り四苦八苦＆無言の時間になったものの、シンガポールの食文化を体験は一興だった。</t>
    <rPh sb="0" eb="2">
      <t>キンリン</t>
    </rPh>
    <rPh sb="2" eb="3">
      <t>コク</t>
    </rPh>
    <rPh sb="4" eb="6">
      <t>ニカヨ</t>
    </rPh>
    <rPh sb="8" eb="10">
      <t>リョウリ</t>
    </rPh>
    <rPh sb="21" eb="23">
      <t>トクチョウ</t>
    </rPh>
    <rPh sb="24" eb="25">
      <t>カン</t>
    </rPh>
    <rPh sb="29" eb="31">
      <t>カイショク</t>
    </rPh>
    <rPh sb="32" eb="34">
      <t>フクスウ</t>
    </rPh>
    <rPh sb="34" eb="36">
      <t>ブンカ</t>
    </rPh>
    <rPh sb="37" eb="38">
      <t>イ</t>
    </rPh>
    <rPh sb="39" eb="40">
      <t>マ</t>
    </rPh>
    <rPh sb="43" eb="44">
      <t>アジ</t>
    </rPh>
    <rPh sb="47" eb="48">
      <t>ア</t>
    </rPh>
    <rPh sb="50" eb="51">
      <t>コ</t>
    </rPh>
    <rPh sb="53" eb="55">
      <t>アジツ</t>
    </rPh>
    <rPh sb="59" eb="61">
      <t>メイブツ</t>
    </rPh>
    <rPh sb="67" eb="69">
      <t>ヨソウ</t>
    </rPh>
    <rPh sb="69" eb="70">
      <t>ドオ</t>
    </rPh>
    <rPh sb="71" eb="75">
      <t>シクハック</t>
    </rPh>
    <rPh sb="76" eb="78">
      <t>ムゴン</t>
    </rPh>
    <rPh sb="79" eb="81">
      <t>ジカン</t>
    </rPh>
    <rPh sb="96" eb="97">
      <t>ショク</t>
    </rPh>
    <rPh sb="97" eb="99">
      <t>ブンカ</t>
    </rPh>
    <rPh sb="100" eb="102">
      <t>タイケン</t>
    </rPh>
    <rPh sb="103" eb="105">
      <t>イッキョウ</t>
    </rPh>
    <phoneticPr fontId="1"/>
  </si>
  <si>
    <r>
      <t xml:space="preserve">Pa' Mi Casa［パ・ミ・カーサ］
</t>
    </r>
    <r>
      <rPr>
        <sz val="11"/>
        <color indexed="10"/>
        <rFont val="ＭＳ Ｐゴシック"/>
        <family val="3"/>
        <charset val="128"/>
      </rPr>
      <t>店舗移転(2009/07)
情報変更</t>
    </r>
    <r>
      <rPr>
        <sz val="11"/>
        <color indexed="10"/>
        <rFont val="ＭＳ Ｐゴシック"/>
        <family val="3"/>
        <charset val="128"/>
      </rPr>
      <t>(2012/02/01</t>
    </r>
    <r>
      <rPr>
        <sz val="11"/>
        <color indexed="10"/>
        <rFont val="ＭＳ Ｐゴシック"/>
        <family val="3"/>
        <charset val="128"/>
      </rPr>
      <t>確認</t>
    </r>
    <r>
      <rPr>
        <sz val="11"/>
        <color indexed="10"/>
        <rFont val="ＭＳ Ｐゴシック"/>
        <family val="3"/>
        <charset val="128"/>
      </rPr>
      <t xml:space="preserve">)
情報変更(2017/01/01確認)
URL追加＆情報変更(2018/01/01確認)
閉店(2019/99/99)
</t>
    </r>
    <rPh sb="21" eb="23">
      <t>テンポ</t>
    </rPh>
    <rPh sb="23" eb="25">
      <t>イテン</t>
    </rPh>
    <rPh sb="76" eb="78">
      <t>ツイカ</t>
    </rPh>
    <rPh sb="98" eb="100">
      <t>ヘイテン</t>
    </rPh>
    <phoneticPr fontId="1"/>
  </si>
  <si>
    <t>フィリピン</t>
    <phoneticPr fontId="1"/>
  </si>
  <si>
    <t>フィリピンレストラン ATE
[アテ]</t>
    <phoneticPr fontId="1"/>
  </si>
  <si>
    <r>
      <t xml:space="preserve">EL CAMINITO[エル・カミニート]
</t>
    </r>
    <r>
      <rPr>
        <sz val="11"/>
        <color indexed="10"/>
        <rFont val="ＭＳ Ｐゴシック"/>
        <family val="3"/>
        <charset val="128"/>
      </rPr>
      <t xml:space="preserve">URL消失（2008/09/16）
</t>
    </r>
    <r>
      <rPr>
        <sz val="11"/>
        <color indexed="10"/>
        <rFont val="ＭＳ Ｐゴシック"/>
        <family val="3"/>
        <charset val="128"/>
      </rPr>
      <t xml:space="preserve">情報変更（2011/01/01確認）
</t>
    </r>
    <r>
      <rPr>
        <sz val="11"/>
        <color indexed="10"/>
        <rFont val="ＭＳ Ｐゴシック"/>
        <family val="3"/>
        <charset val="128"/>
      </rPr>
      <t>URL復活（2012/02/01確認）
閉店</t>
    </r>
    <r>
      <rPr>
        <sz val="11"/>
        <color indexed="10"/>
        <rFont val="ＭＳ Ｐゴシック"/>
        <family val="3"/>
        <charset val="128"/>
      </rPr>
      <t>（</t>
    </r>
    <r>
      <rPr>
        <sz val="11"/>
        <color indexed="10"/>
        <rFont val="ＭＳ Ｐゴシック"/>
        <family val="3"/>
        <charset val="128"/>
      </rPr>
      <t>2020/03/31</t>
    </r>
    <r>
      <rPr>
        <sz val="11"/>
        <color indexed="10"/>
        <rFont val="ＭＳ Ｐゴシック"/>
        <family val="3"/>
        <charset val="128"/>
      </rPr>
      <t xml:space="preserve">）
</t>
    </r>
    <rPh sb="25" eb="27">
      <t>ショウシツ</t>
    </rPh>
    <rPh sb="55" eb="57">
      <t>カクニン</t>
    </rPh>
    <rPh sb="79" eb="81">
      <t>ヘイテン</t>
    </rPh>
    <phoneticPr fontId="1"/>
  </si>
  <si>
    <t>http://hobgoblin.jp/</t>
    <phoneticPr fontId="1"/>
  </si>
  <si>
    <t>東京都港区南青山3-15-12
03-3470-7473　火休
L:1130-LO1400
D:1800-LO2100</t>
    <phoneticPr fontId="1"/>
  </si>
  <si>
    <r>
      <t xml:space="preserve">ETRUSCHI
[エトゥルスキ]
</t>
    </r>
    <r>
      <rPr>
        <sz val="11"/>
        <color indexed="10"/>
        <rFont val="ＭＳ Ｐゴシック"/>
        <family val="3"/>
        <charset val="128"/>
      </rPr>
      <t>URL新規記載
店舗移転(2010/12/01)⇒旧店の隣
情報変更（2012/02/01確認）
情報変更（2018/01/01確認）
情報変更（2019/01/01確認）
情報変更（2020/04/09確認）
URL変更(2020/04/09確認)</t>
    </r>
    <r>
      <rPr>
        <sz val="11"/>
        <color indexed="8"/>
        <rFont val="ＭＳ Ｐゴシック"/>
        <family val="3"/>
        <charset val="128"/>
      </rPr>
      <t xml:space="preserve">
</t>
    </r>
    <rPh sb="26" eb="28">
      <t>テンポ</t>
    </rPh>
    <rPh sb="28" eb="30">
      <t>イテン</t>
    </rPh>
    <rPh sb="43" eb="44">
      <t>キュウ</t>
    </rPh>
    <rPh sb="44" eb="45">
      <t>ミセ</t>
    </rPh>
    <rPh sb="46" eb="47">
      <t>トナリ</t>
    </rPh>
    <phoneticPr fontId="1"/>
  </si>
  <si>
    <t>大阪府吹田市長野東14-7
06-6877-8870 月休　
L:1130-LO1330(土日のみ)
D:1730-LO2130</t>
    <rPh sb="0" eb="3">
      <t>オオサカフ</t>
    </rPh>
    <rPh sb="27" eb="28">
      <t>ゲツ</t>
    </rPh>
    <rPh sb="28" eb="29">
      <t>キュウ</t>
    </rPh>
    <rPh sb="45" eb="47">
      <t>ドニチ</t>
    </rPh>
    <phoneticPr fontId="1"/>
  </si>
  <si>
    <t>東京都港区東麻布1-3-7
麻布台サマリアマンションB1
03-3588-8708　日休
D:1800-LO2200</t>
    <phoneticPr fontId="1"/>
  </si>
  <si>
    <t>東京都文京区千石4-11-9
大進ビル1F
03-5978-3837
無休(夏季、年末年始休)
D:1800-LO2145</t>
    <rPh sb="0" eb="3">
      <t>トウキョウト</t>
    </rPh>
    <phoneticPr fontId="1"/>
  </si>
  <si>
    <t>東京都渋谷区代官山町13-4
セレサ代官山2F
03-3496-1850　火・第1・2月休
L:1200-1500(水-金)
D:1700-LO2100(月・水-金)
G:1200-LO2100(土日祝)</t>
    <rPh sb="37" eb="38">
      <t>ヒ</t>
    </rPh>
    <rPh sb="39" eb="40">
      <t>ダイ</t>
    </rPh>
    <rPh sb="43" eb="44">
      <t>ゲツ</t>
    </rPh>
    <rPh sb="77" eb="78">
      <t>ゲツ</t>
    </rPh>
    <rPh sb="98" eb="101">
      <t>ドニチシュク</t>
    </rPh>
    <phoneticPr fontId="1"/>
  </si>
  <si>
    <t>東京都千代田区内神田1-10-6
一世会館ビル
03-5281-0333　日祝休
L:1130-LO1400
D:1700-LO2100</t>
    <rPh sb="0" eb="3">
      <t>トウキョウト</t>
    </rPh>
    <rPh sb="3" eb="7">
      <t>チヨダク</t>
    </rPh>
    <rPh sb="7" eb="8">
      <t>ウチ</t>
    </rPh>
    <rPh sb="8" eb="10">
      <t>カンダ</t>
    </rPh>
    <phoneticPr fontId="1"/>
  </si>
  <si>
    <t>東京都港区六本木6-2-7
ダイカンビル2F
03-3478-4690　日祝休
L:1130-LO1430
D:1800-LO2130</t>
    <rPh sb="0" eb="3">
      <t>トウキョウト</t>
    </rPh>
    <rPh sb="3" eb="5">
      <t>ミナトク</t>
    </rPh>
    <rPh sb="5" eb="8">
      <t>ロッポンギ</t>
    </rPh>
    <phoneticPr fontId="1"/>
  </si>
  <si>
    <t>兵庫県宝塚市湯本町7-3
0797-86-7657　水休
L:1130-1530
D:1730-LO2100</t>
    <phoneticPr fontId="1"/>
  </si>
  <si>
    <r>
      <t xml:space="preserve">SARAY[サライ]
</t>
    </r>
    <r>
      <rPr>
        <strike/>
        <sz val="11"/>
        <rFont val="ＭＳ Ｐゴシック"/>
        <family val="3"/>
        <charset val="128"/>
      </rPr>
      <t>HILAL[ヒラル]</t>
    </r>
    <r>
      <rPr>
        <sz val="11"/>
        <rFont val="ＭＳ Ｐゴシック"/>
        <family val="3"/>
        <charset val="128"/>
        <scheme val="minor"/>
      </rPr>
      <t xml:space="preserve">
</t>
    </r>
    <r>
      <rPr>
        <sz val="11"/>
        <color indexed="10"/>
        <rFont val="ＭＳ Ｐゴシック"/>
        <family val="3"/>
        <charset val="128"/>
      </rPr>
      <t>情報変更(2011/01/01確認)
店名変更＆URL追加</t>
    </r>
    <r>
      <rPr>
        <sz val="11"/>
        <color indexed="10"/>
        <rFont val="ＭＳ Ｐゴシック"/>
        <family val="3"/>
        <charset val="128"/>
      </rPr>
      <t>(2014/12/31</t>
    </r>
    <r>
      <rPr>
        <sz val="11"/>
        <color indexed="10"/>
        <rFont val="ＭＳ Ｐゴシック"/>
        <family val="3"/>
        <charset val="128"/>
      </rPr>
      <t>確認</t>
    </r>
    <r>
      <rPr>
        <sz val="11"/>
        <color indexed="10"/>
        <rFont val="ＭＳ Ｐゴシック"/>
        <family val="3"/>
        <charset val="128"/>
      </rPr>
      <t xml:space="preserve">)
情報変更(2018/01/01確認)
情報変更(2019/01/01確認)
閉店(2020/04/09確認)
</t>
    </r>
    <rPh sb="22" eb="24">
      <t>ジョウホウ</t>
    </rPh>
    <rPh sb="24" eb="26">
      <t>ヘンコウ</t>
    </rPh>
    <rPh sb="37" eb="39">
      <t>カクニン</t>
    </rPh>
    <rPh sb="41" eb="43">
      <t>テンメイ</t>
    </rPh>
    <rPh sb="49" eb="51">
      <t>ツイカ</t>
    </rPh>
    <rPh sb="104" eb="106">
      <t>ヘイテン</t>
    </rPh>
    <phoneticPr fontId="1"/>
  </si>
  <si>
    <t xml:space="preserve">東京都新宿区百人町1-19-2
大久保ユニオンビル1F
03-6304-0930　不定期
1700-LO2300
</t>
    <rPh sb="41" eb="44">
      <t>フテイキ</t>
    </rPh>
    <phoneticPr fontId="1"/>
  </si>
  <si>
    <t>東京都渋谷区渋谷2-11-14
ステージ青山B1
03-6805-0314　日休
1800-2330(月-金)
1500-2330(土祝)</t>
    <rPh sb="38" eb="39">
      <t>ニチ</t>
    </rPh>
    <rPh sb="39" eb="40">
      <t>キュウ</t>
    </rPh>
    <rPh sb="51" eb="52">
      <t>ゲツ</t>
    </rPh>
    <rPh sb="53" eb="54">
      <t>キン</t>
    </rPh>
    <rPh sb="66" eb="67">
      <t>ド</t>
    </rPh>
    <rPh sb="67" eb="68">
      <t>シュク</t>
    </rPh>
    <phoneticPr fontId="1"/>
  </si>
  <si>
    <t xml:space="preserve">東京都北区上十条2-27-8 1F
03-3909-7756　月休
1700-LO2200 
</t>
    <rPh sb="31" eb="32">
      <t>ゲツ</t>
    </rPh>
    <rPh sb="32" eb="33">
      <t>ヤス</t>
    </rPh>
    <phoneticPr fontId="1"/>
  </si>
  <si>
    <t>https://tabetime.com/pc/shop_detail/top/40026696</t>
    <phoneticPr fontId="1"/>
  </si>
  <si>
    <r>
      <t xml:space="preserve">El Bosque[エル・ボスケ]
</t>
    </r>
    <r>
      <rPr>
        <sz val="11"/>
        <color indexed="10"/>
        <rFont val="ＭＳ Ｐゴシック"/>
        <family val="3"/>
        <charset val="128"/>
      </rPr>
      <t>情報変更(2014/12/31確認)
URL追加&amp;情報変更(2020/04/09確認)</t>
    </r>
    <rPh sb="40" eb="42">
      <t>ツイカ</t>
    </rPh>
    <rPh sb="43" eb="45">
      <t>ジョウホウ</t>
    </rPh>
    <rPh sb="45" eb="47">
      <t>ヘンコウ</t>
    </rPh>
    <phoneticPr fontId="1"/>
  </si>
  <si>
    <t>神奈川県横浜市鶴見区仲通1-55-5
カーサ仲通1F
045-504-4717 水休(その他情報有)
1700-2300(月火木金)
1700-2400(土)
1130-1430,1700-2200(日)</t>
    <rPh sb="40" eb="41">
      <t>スイ</t>
    </rPh>
    <rPh sb="41" eb="42">
      <t>キュウ</t>
    </rPh>
    <rPh sb="45" eb="46">
      <t>タ</t>
    </rPh>
    <rPh sb="46" eb="48">
      <t>ジョウホウ</t>
    </rPh>
    <rPh sb="48" eb="49">
      <t>アリ</t>
    </rPh>
    <rPh sb="61" eb="62">
      <t>ゲツ</t>
    </rPh>
    <rPh sb="62" eb="63">
      <t>カ</t>
    </rPh>
    <rPh sb="63" eb="64">
      <t>モク</t>
    </rPh>
    <rPh sb="64" eb="65">
      <t>キン</t>
    </rPh>
    <rPh sb="77" eb="78">
      <t>ド</t>
    </rPh>
    <rPh sb="100" eb="101">
      <t>ニチ</t>
    </rPh>
    <phoneticPr fontId="1"/>
  </si>
  <si>
    <t xml:space="preserve">千葉県松戸市仲井町2-40
喜弘ビル107
047-701-5811 月休
L:1130-LO1430
D:1730-LO2330
</t>
    <rPh sb="35" eb="36">
      <t>ゲツ</t>
    </rPh>
    <rPh sb="36" eb="37">
      <t>キュウ</t>
    </rPh>
    <phoneticPr fontId="1"/>
  </si>
  <si>
    <r>
      <t xml:space="preserve">Mama's Kitchen[ママズキッチン]
</t>
    </r>
    <r>
      <rPr>
        <strike/>
        <sz val="11"/>
        <rFont val="ＭＳ Ｐゴシック"/>
        <family val="3"/>
        <charset val="128"/>
      </rPr>
      <t xml:space="preserve">YUKI RESTAURANT[ユウキレストラン]
</t>
    </r>
    <r>
      <rPr>
        <sz val="11"/>
        <color indexed="10"/>
        <rFont val="ＭＳ Ｐゴシック"/>
        <family val="3"/>
        <charset val="128"/>
      </rPr>
      <t xml:space="preserve">店名変更(2014/09/05～)
移転＆情報変更（2014/12/31確認）
</t>
    </r>
    <r>
      <rPr>
        <sz val="11"/>
        <color indexed="10"/>
        <rFont val="ＭＳ Ｐゴシック"/>
        <family val="3"/>
        <charset val="128"/>
      </rPr>
      <t>URL追加（2018/01/01確認）
閉店（2020/04/09確認）</t>
    </r>
    <r>
      <rPr>
        <sz val="11"/>
        <color indexed="10"/>
        <rFont val="ＭＳ Ｐゴシック"/>
        <family val="3"/>
        <charset val="128"/>
      </rPr>
      <t xml:space="preserve">
</t>
    </r>
    <rPh sb="50" eb="52">
      <t>テンメイ</t>
    </rPh>
    <rPh sb="52" eb="54">
      <t>ヘンコウ</t>
    </rPh>
    <rPh sb="68" eb="70">
      <t>イテン</t>
    </rPh>
    <rPh sb="71" eb="73">
      <t>ジョウホウ</t>
    </rPh>
    <rPh sb="73" eb="75">
      <t>ヘンコウ</t>
    </rPh>
    <rPh sb="93" eb="95">
      <t>ツイカ</t>
    </rPh>
    <rPh sb="110" eb="112">
      <t>ヘイテン</t>
    </rPh>
    <phoneticPr fontId="1"/>
  </si>
  <si>
    <t>https://dasenka.business.site/</t>
    <phoneticPr fontId="1"/>
  </si>
  <si>
    <r>
      <t xml:space="preserve">African Palace[アフリカン・パレス]
</t>
    </r>
    <r>
      <rPr>
        <sz val="11"/>
        <color indexed="10"/>
        <rFont val="ＭＳ Ｐゴシック"/>
        <family val="3"/>
        <charset val="128"/>
      </rPr>
      <t>閉店かも…(2018/01/01)</t>
    </r>
    <r>
      <rPr>
        <sz val="11"/>
        <rFont val="ＭＳ Ｐゴシック"/>
        <family val="3"/>
        <charset val="128"/>
        <scheme val="minor"/>
      </rPr>
      <t xml:space="preserve">
</t>
    </r>
    <r>
      <rPr>
        <sz val="11"/>
        <color indexed="10"/>
        <rFont val="ＭＳ Ｐゴシック"/>
        <family val="3"/>
        <charset val="128"/>
      </rPr>
      <t>雑貨店に移行</t>
    </r>
    <rPh sb="26" eb="28">
      <t>ヘイテン</t>
    </rPh>
    <rPh sb="44" eb="46">
      <t>ザッカ</t>
    </rPh>
    <rPh sb="46" eb="47">
      <t>テン</t>
    </rPh>
    <rPh sb="48" eb="50">
      <t>イコウ</t>
    </rPh>
    <phoneticPr fontId="1"/>
  </si>
  <si>
    <t>東京都港区赤坂2-17-72
イーデンビル2F
03-6277-6979　土日休
1000-2300 月-金</t>
    <rPh sb="37" eb="38">
      <t>ツチ</t>
    </rPh>
    <rPh sb="38" eb="39">
      <t>ニチ</t>
    </rPh>
    <rPh sb="39" eb="40">
      <t>キュウ</t>
    </rPh>
    <rPh sb="51" eb="52">
      <t>ゲツ</t>
    </rPh>
    <rPh sb="53" eb="54">
      <t>キン</t>
    </rPh>
    <phoneticPr fontId="1"/>
  </si>
  <si>
    <r>
      <t xml:space="preserve">SAVANNA[サバンナ]
</t>
    </r>
    <r>
      <rPr>
        <sz val="11"/>
        <color indexed="10"/>
        <rFont val="ＭＳ Ｐゴシック"/>
        <family val="3"/>
        <charset val="128"/>
      </rPr>
      <t>閉店(2018/??/??)</t>
    </r>
    <rPh sb="14" eb="16">
      <t>ヘイテン</t>
    </rPh>
    <phoneticPr fontId="1"/>
  </si>
  <si>
    <r>
      <t xml:space="preserve">cucina di sartini
[クッチーナ ディ サルティーニ]
</t>
    </r>
    <r>
      <rPr>
        <sz val="11"/>
        <color indexed="10"/>
        <rFont val="ＭＳ Ｐゴシック"/>
        <family val="3"/>
        <charset val="128"/>
      </rPr>
      <t>閉店(2020/03/15)</t>
    </r>
    <phoneticPr fontId="1"/>
  </si>
  <si>
    <t>https://maltarestaurant.jp/</t>
    <phoneticPr fontId="1"/>
  </si>
  <si>
    <r>
      <t xml:space="preserve">L'espace
[レスパス]
</t>
    </r>
    <r>
      <rPr>
        <sz val="11"/>
        <color indexed="10"/>
        <rFont val="ＭＳ Ｐゴシック"/>
        <family val="3"/>
        <charset val="128"/>
      </rPr>
      <t>閉店(2019/03/31)</t>
    </r>
    <rPh sb="16" eb="18">
      <t>ヘイテン</t>
    </rPh>
    <phoneticPr fontId="1"/>
  </si>
  <si>
    <r>
      <t xml:space="preserve">La Notte Bianca 
[ラ ノッテビアンカ]
</t>
    </r>
    <r>
      <rPr>
        <sz val="11"/>
        <color indexed="10"/>
        <rFont val="ＭＳ Ｐゴシック"/>
        <family val="3"/>
        <charset val="128"/>
      </rPr>
      <t>閉店(2019/06/30)</t>
    </r>
    <rPh sb="29" eb="31">
      <t>ヘイテン</t>
    </rPh>
    <phoneticPr fontId="1"/>
  </si>
  <si>
    <t xml:space="preserve">埼玉県さいたま市浦和区針ケ谷4-6-17
070-3143-0707
不定期営業
</t>
    <rPh sb="0" eb="3">
      <t>サイタマケン</t>
    </rPh>
    <rPh sb="7" eb="8">
      <t>シ</t>
    </rPh>
    <rPh sb="8" eb="10">
      <t>ウラワ</t>
    </rPh>
    <rPh sb="10" eb="11">
      <t>ク</t>
    </rPh>
    <rPh sb="11" eb="12">
      <t>ハリ</t>
    </rPh>
    <rPh sb="13" eb="14">
      <t>タニ</t>
    </rPh>
    <rPh sb="35" eb="38">
      <t>フテイキ</t>
    </rPh>
    <rPh sb="38" eb="40">
      <t>エイギョウ</t>
    </rPh>
    <phoneticPr fontId="1"/>
  </si>
  <si>
    <t>http://tashidelek.jp/</t>
    <phoneticPr fontId="1"/>
  </si>
  <si>
    <t>https://www.facebook.com/pg/corleone.siciliana/about/?ref=page_internal</t>
    <phoneticPr fontId="1"/>
  </si>
  <si>
    <t>https://www.ingobingo.jp/</t>
    <phoneticPr fontId="1"/>
  </si>
  <si>
    <t>http://estonianavi.com/</t>
    <phoneticPr fontId="1"/>
  </si>
  <si>
    <t>東京都港区高輪3-13-3
シナガワグース 前庭
03-5449-8080 無休
L:1100-1500
D:1630-LO2200</t>
    <rPh sb="38" eb="40">
      <t>ムキュウ</t>
    </rPh>
    <phoneticPr fontId="1"/>
  </si>
  <si>
    <t>https://r-m-asili-cafe-dining.webnode.jp/</t>
    <phoneticPr fontId="1"/>
  </si>
  <si>
    <r>
      <t xml:space="preserve">Bulgarian Dining TROYAN
[ブルガリアンダイニング トロヤン]
</t>
    </r>
    <r>
      <rPr>
        <sz val="11"/>
        <color indexed="10"/>
        <rFont val="ＭＳ Ｐゴシック"/>
        <family val="3"/>
        <charset val="128"/>
      </rPr>
      <t xml:space="preserve">情報変更(2017/01/01確認)
</t>
    </r>
    <r>
      <rPr>
        <sz val="11"/>
        <color indexed="10"/>
        <rFont val="ＭＳ Ｐゴシック"/>
        <family val="3"/>
        <charset val="128"/>
      </rPr>
      <t>移転＆名称変更(2018/02より)</t>
    </r>
    <r>
      <rPr>
        <sz val="11"/>
        <rFont val="ＭＳ Ｐゴシック"/>
        <family val="3"/>
        <charset val="128"/>
      </rPr>
      <t xml:space="preserve">
</t>
    </r>
    <r>
      <rPr>
        <sz val="11"/>
        <color indexed="10"/>
        <rFont val="ＭＳ Ｐゴシック"/>
        <family val="3"/>
        <charset val="128"/>
      </rPr>
      <t xml:space="preserve">2020/05/31閉店(2020/11/29確認)
</t>
    </r>
    <r>
      <rPr>
        <sz val="11"/>
        <rFont val="ＭＳ Ｐゴシック"/>
        <family val="3"/>
        <charset val="128"/>
      </rPr>
      <t xml:space="preserve">
旧店名:SOFIA[ソフィア]</t>
    </r>
    <rPh sb="62" eb="64">
      <t>イテン</t>
    </rPh>
    <rPh sb="65" eb="67">
      <t>メイショウ</t>
    </rPh>
    <rPh sb="67" eb="69">
      <t>ヘンコウ</t>
    </rPh>
    <rPh sb="109" eb="110">
      <t>キュウ</t>
    </rPh>
    <rPh sb="110" eb="112">
      <t>テンメイ</t>
    </rPh>
    <phoneticPr fontId="1"/>
  </si>
  <si>
    <r>
      <t xml:space="preserve">東京都港区六本木3-16-33
青葉六本木ビル1F
03-3568-1280 無休
1700-2400(月-金)
1200-2400(土日祝)
OP-2300(food)
</t>
    </r>
    <r>
      <rPr>
        <sz val="11"/>
        <color indexed="10"/>
        <rFont val="ＭＳ 明朝"/>
        <family val="1"/>
        <charset val="128"/>
      </rPr>
      <t>※赤坂店閉店のため六本木店を掲載</t>
    </r>
    <r>
      <rPr>
        <sz val="11"/>
        <rFont val="ＭＳ 明朝"/>
        <family val="1"/>
        <charset val="128"/>
      </rPr>
      <t xml:space="preserve">
</t>
    </r>
    <rPh sb="54" eb="55">
      <t>キン</t>
    </rPh>
    <rPh sb="67" eb="69">
      <t>ドニチ</t>
    </rPh>
    <rPh sb="69" eb="70">
      <t>シュク</t>
    </rPh>
    <phoneticPr fontId="1"/>
  </si>
  <si>
    <r>
      <t xml:space="preserve">HOBGOBLIN TOKYO[ホブゴブリン東京]
</t>
    </r>
    <r>
      <rPr>
        <sz val="11"/>
        <color indexed="10"/>
        <rFont val="ＭＳ Ｐゴシック"/>
        <family val="3"/>
        <charset val="128"/>
      </rPr>
      <t xml:space="preserve">URL変更（2008/09/16）
</t>
    </r>
    <r>
      <rPr>
        <sz val="11"/>
        <color indexed="10"/>
        <rFont val="ＭＳ Ｐゴシック"/>
        <family val="3"/>
        <charset val="128"/>
      </rPr>
      <t>情報変更（2011/01/01確認）
情報変更（2019/01/01確認）
URL変更(2020/04/09確認)
閉店(2020/04/09確認)
※六本木店を記載</t>
    </r>
    <r>
      <rPr>
        <sz val="11"/>
        <rFont val="ＭＳ Ｐゴシック"/>
        <family val="3"/>
        <charset val="128"/>
        <scheme val="minor"/>
      </rPr>
      <t xml:space="preserve">
</t>
    </r>
    <r>
      <rPr>
        <sz val="11"/>
        <color indexed="10"/>
        <rFont val="ＭＳ Ｐゴシック"/>
        <family val="3"/>
        <charset val="128"/>
      </rPr>
      <t xml:space="preserve">情報変更（2022/01/01確認）
</t>
    </r>
    <rPh sb="41" eb="43">
      <t>ヘンコウ</t>
    </rPh>
    <rPh sb="54" eb="56">
      <t>カクニン</t>
    </rPh>
    <rPh sb="77" eb="79">
      <t>ヘイテン</t>
    </rPh>
    <rPh sb="93" eb="95">
      <t>カクニン</t>
    </rPh>
    <rPh sb="115" eb="118">
      <t>ロッポンギ</t>
    </rPh>
    <rPh sb="118" eb="119">
      <t>テン</t>
    </rPh>
    <rPh sb="120" eb="122">
      <t>キサイ</t>
    </rPh>
    <phoneticPr fontId="1"/>
  </si>
  <si>
    <t xml:space="preserve">東京都文京区本郷4-5-10
03-3815-6044　無休
1100-2100
※FIRE HOUSE DELIVERY SERVICE
　文京区本郷3-27-2
　03-3815-6144
　港区東新橋2-10-7
　03-6459-0905
　takeout delivery専門の別店舗
</t>
    <rPh sb="141" eb="143">
      <t>センモン</t>
    </rPh>
    <rPh sb="144" eb="145">
      <t>ベツ</t>
    </rPh>
    <rPh sb="145" eb="147">
      <t>テンポ</t>
    </rPh>
    <phoneticPr fontId="1"/>
  </si>
  <si>
    <r>
      <t xml:space="preserve">FIRE HOUSE[ファイア ハウス]
</t>
    </r>
    <r>
      <rPr>
        <sz val="11"/>
        <color indexed="10"/>
        <rFont val="ＭＳ Ｐゴシック"/>
        <family val="3"/>
        <charset val="128"/>
      </rPr>
      <t>情報変更（2011/01/01確認）
情報追加（</t>
    </r>
    <r>
      <rPr>
        <sz val="11"/>
        <color indexed="10"/>
        <rFont val="ＭＳ Ｐゴシック"/>
        <family val="3"/>
        <charset val="128"/>
      </rPr>
      <t>2012/12/31</t>
    </r>
    <r>
      <rPr>
        <sz val="11"/>
        <color indexed="10"/>
        <rFont val="ＭＳ Ｐゴシック"/>
        <family val="3"/>
        <charset val="128"/>
      </rPr>
      <t>確認）
情報変更（</t>
    </r>
    <r>
      <rPr>
        <sz val="11"/>
        <color indexed="10"/>
        <rFont val="ＭＳ Ｐゴシック"/>
        <family val="3"/>
        <charset val="128"/>
      </rPr>
      <t>2016/01/01</t>
    </r>
    <r>
      <rPr>
        <sz val="11"/>
        <color indexed="10"/>
        <rFont val="ＭＳ Ｐゴシック"/>
        <family val="3"/>
        <charset val="128"/>
      </rPr>
      <t xml:space="preserve">確認）
情報変更（2022/01/01確認）
</t>
    </r>
    <rPh sb="36" eb="38">
      <t>カクニン</t>
    </rPh>
    <rPh sb="42" eb="44">
      <t>ツイカ</t>
    </rPh>
    <phoneticPr fontId="1"/>
  </si>
  <si>
    <t>東京都武蔵野市吉祥寺本町
2-28-1 シバタビル2F
0422-21-2338　月・木休
L:1130-LO1400
D:1730-LO2030</t>
    <rPh sb="0" eb="3">
      <t>トウキョウト</t>
    </rPh>
    <rPh sb="43" eb="44">
      <t>モク</t>
    </rPh>
    <phoneticPr fontId="1"/>
  </si>
  <si>
    <t>https://saray-akasaka.com/</t>
    <phoneticPr fontId="1"/>
  </si>
  <si>
    <t>https://www.miraflorestokyo.com/</t>
    <phoneticPr fontId="1"/>
  </si>
  <si>
    <r>
      <t xml:space="preserve">SPARTA［スパルタ］
</t>
    </r>
    <r>
      <rPr>
        <sz val="11"/>
        <color indexed="10"/>
        <rFont val="ＭＳ Ｐゴシック"/>
        <family val="3"/>
        <charset val="128"/>
      </rPr>
      <t>URL変更(2011/01/01確認)
移転(</t>
    </r>
    <r>
      <rPr>
        <sz val="11"/>
        <color indexed="10"/>
        <rFont val="ＭＳ Ｐゴシック"/>
        <family val="3"/>
        <charset val="128"/>
      </rPr>
      <t>2010/10/22</t>
    </r>
    <r>
      <rPr>
        <sz val="11"/>
        <color indexed="10"/>
        <rFont val="ＭＳ Ｐゴシック"/>
        <family val="3"/>
        <charset val="128"/>
      </rPr>
      <t>)
情報変更</t>
    </r>
    <r>
      <rPr>
        <sz val="11"/>
        <color indexed="10"/>
        <rFont val="ＭＳ Ｐゴシック"/>
        <family val="3"/>
        <charset val="128"/>
      </rPr>
      <t>(2018/01/01</t>
    </r>
    <r>
      <rPr>
        <sz val="11"/>
        <color indexed="10"/>
        <rFont val="ＭＳ Ｐゴシック"/>
        <family val="3"/>
        <charset val="128"/>
      </rPr>
      <t>確認</t>
    </r>
    <r>
      <rPr>
        <sz val="11"/>
        <color indexed="10"/>
        <rFont val="ＭＳ Ｐゴシック"/>
        <family val="3"/>
        <charset val="128"/>
      </rPr>
      <t xml:space="preserve">)
情報変更(2022/01/01確認)
</t>
    </r>
    <rPh sb="33" eb="35">
      <t>イテン</t>
    </rPh>
    <phoneticPr fontId="1"/>
  </si>
  <si>
    <t xml:space="preserve">神奈川県横浜市中区吉田町3-7
045-253-1645　月・火休
L:1130-1400
D:1700-2230
</t>
    <rPh sb="9" eb="11">
      <t>ヨシダ</t>
    </rPh>
    <rPh sb="29" eb="30">
      <t>ゲツ</t>
    </rPh>
    <rPh sb="31" eb="32">
      <t>ヒ</t>
    </rPh>
    <phoneticPr fontId="1"/>
  </si>
  <si>
    <r>
      <t xml:space="preserve">Safari[サファリ]
</t>
    </r>
    <r>
      <rPr>
        <sz val="11"/>
        <color indexed="10"/>
        <rFont val="ＭＳ Ｐゴシック"/>
        <family val="3"/>
        <charset val="128"/>
      </rPr>
      <t>URL追加（2011/01/01確認）
情報変更</t>
    </r>
    <r>
      <rPr>
        <sz val="11"/>
        <color indexed="10"/>
        <rFont val="ＭＳ Ｐゴシック"/>
        <family val="3"/>
        <charset val="128"/>
      </rPr>
      <t>(2012/02/01</t>
    </r>
    <r>
      <rPr>
        <sz val="11"/>
        <color indexed="10"/>
        <rFont val="ＭＳ Ｐゴシック"/>
        <family val="3"/>
        <charset val="128"/>
      </rPr>
      <t>確認</t>
    </r>
    <r>
      <rPr>
        <sz val="11"/>
        <color indexed="10"/>
        <rFont val="ＭＳ Ｐゴシック"/>
        <family val="3"/>
        <charset val="128"/>
      </rPr>
      <t>)
URL変更＆情報変更(2014/12/31確認)
URL変更(2017/01/01確認)
情報変更（2022/01/01確認）</t>
    </r>
    <rPh sb="33" eb="35">
      <t>ジョウホウ</t>
    </rPh>
    <rPh sb="55" eb="57">
      <t>ヘンコウ</t>
    </rPh>
    <rPh sb="58" eb="60">
      <t>ジョウホウ</t>
    </rPh>
    <rPh sb="60" eb="62">
      <t>ヘンコウ</t>
    </rPh>
    <rPh sb="80" eb="82">
      <t>ヘンコウ</t>
    </rPh>
    <rPh sb="97" eb="99">
      <t>ジョウホウ</t>
    </rPh>
    <rPh sb="99" eb="101">
      <t>ヘンコウ</t>
    </rPh>
    <phoneticPr fontId="1"/>
  </si>
  <si>
    <t>https://tsukinosabaku.com/</t>
    <phoneticPr fontId="1"/>
  </si>
  <si>
    <r>
      <t xml:space="preserve">OUDE KAAS[アウデ・カース]
</t>
    </r>
    <r>
      <rPr>
        <sz val="11"/>
        <color indexed="10"/>
        <rFont val="ＭＳ Ｐゴシック"/>
        <family val="3"/>
        <charset val="128"/>
      </rPr>
      <t>店舗移転(2008/02/15)
情報変更(2012/02/01確認)
情報変更(2014/12/31確認)
情報変更(2019/01/01確認)
閉店(2020/12/28)</t>
    </r>
    <r>
      <rPr>
        <sz val="11"/>
        <rFont val="ＭＳ Ｐゴシック"/>
        <family val="3"/>
        <charset val="128"/>
        <scheme val="minor"/>
      </rPr>
      <t xml:space="preserve">
</t>
    </r>
    <rPh sb="19" eb="21">
      <t>テンポ</t>
    </rPh>
    <rPh sb="21" eb="23">
      <t>イテン</t>
    </rPh>
    <rPh sb="93" eb="95">
      <t>ヘイテン</t>
    </rPh>
    <phoneticPr fontId="1"/>
  </si>
  <si>
    <r>
      <t xml:space="preserve">La Casita［ラ・カシータ］
</t>
    </r>
    <r>
      <rPr>
        <sz val="11"/>
        <color indexed="10"/>
        <rFont val="ＭＳ Ｐゴシック"/>
        <family val="3"/>
        <charset val="128"/>
      </rPr>
      <t>情報変更(2014/12/31確認)
情報変更</t>
    </r>
    <r>
      <rPr>
        <sz val="11"/>
        <color indexed="10"/>
        <rFont val="ＭＳ Ｐゴシック"/>
        <family val="3"/>
        <charset val="128"/>
      </rPr>
      <t xml:space="preserve">(2016/01/01確認) 
情報変更(2017/01/01確認) 
情報変更(2019/01/01確認) 
情報変更(2020/04/09確認)
閉店(2021/01/31) </t>
    </r>
    <r>
      <rPr>
        <sz val="11"/>
        <rFont val="ＭＳ Ｐゴシック"/>
        <family val="3"/>
        <charset val="128"/>
        <scheme val="minor"/>
      </rPr>
      <t xml:space="preserve">
</t>
    </r>
    <rPh sb="18" eb="20">
      <t>ジョウホウ</t>
    </rPh>
    <rPh sb="20" eb="22">
      <t>ヘンコウ</t>
    </rPh>
    <rPh sb="52" eb="54">
      <t>カクニン</t>
    </rPh>
    <rPh sb="116" eb="118">
      <t>ヘイテン</t>
    </rPh>
    <phoneticPr fontId="1"/>
  </si>
  <si>
    <t>https://www.instagram.com/myle_official_o_o/</t>
    <phoneticPr fontId="1"/>
  </si>
  <si>
    <r>
      <t xml:space="preserve">ARIAPITA RUM&amp;PUNCH
[アリアピタ ラム＆パンチ]
Ariapita FOOD DELIGHT
[アリアピタ フード デライト]
</t>
    </r>
    <r>
      <rPr>
        <sz val="11"/>
        <color indexed="10"/>
        <rFont val="ＭＳ Ｐゴシック"/>
        <family val="3"/>
        <charset val="128"/>
      </rPr>
      <t>店名＆情報変更(2016/01/01)
リニューアルしてラム酒中心の別業態へ
情報変更(2018/01/01確認)
情報変更(2019/01/01確認)
情報変更</t>
    </r>
    <r>
      <rPr>
        <sz val="11"/>
        <color indexed="10"/>
        <rFont val="ＭＳ Ｐゴシック"/>
        <family val="3"/>
        <charset val="128"/>
      </rPr>
      <t>(2020/04/09</t>
    </r>
    <r>
      <rPr>
        <sz val="11"/>
        <color indexed="10"/>
        <rFont val="ＭＳ Ｐゴシック"/>
        <family val="3"/>
        <charset val="128"/>
      </rPr>
      <t>確認</t>
    </r>
    <r>
      <rPr>
        <sz val="11"/>
        <color indexed="10"/>
        <rFont val="ＭＳ Ｐゴシック"/>
        <family val="3"/>
        <charset val="128"/>
      </rPr>
      <t xml:space="preserve">)
閉店(2021/06/19)
</t>
    </r>
    <r>
      <rPr>
        <sz val="11"/>
        <rFont val="ＭＳ Ｐゴシック"/>
        <family val="3"/>
        <charset val="128"/>
        <scheme val="minor"/>
      </rPr>
      <t xml:space="preserve">
</t>
    </r>
    <rPh sb="78" eb="80">
      <t>ヘンコウ</t>
    </rPh>
    <rPh sb="103" eb="104">
      <t>シュ</t>
    </rPh>
    <rPh sb="104" eb="106">
      <t>チュウシン</t>
    </rPh>
    <rPh sb="107" eb="108">
      <t>ベツ</t>
    </rPh>
    <rPh sb="108" eb="110">
      <t>ギョウタイ</t>
    </rPh>
    <rPh sb="169" eb="171">
      <t>ヘイテン</t>
    </rPh>
    <phoneticPr fontId="1"/>
  </si>
  <si>
    <r>
      <t xml:space="preserve">パプア珈琲本店【ニウギニNIUGINI】
</t>
    </r>
    <r>
      <rPr>
        <sz val="11"/>
        <color indexed="10"/>
        <rFont val="ＭＳ Ｐゴシック"/>
        <family val="3"/>
        <charset val="128"/>
      </rPr>
      <t xml:space="preserve">2013/07/31閉店
　Paradise cafe volavola[ヴォラヴォラ]
2013/11/01新装開店
URL変更(2014/12/31確認)
2016/04/04新装開店
　Cafe Niugini[カフェ ニューギニ]
2016/06/ 店名変更
　にうぎに
2016/06/ 店名変更
　太平洋珈琲館
2016/0/　店名変更
　ぱしふぃか
2016/08/ 店名変更
　太平洋蕎麦館
2016/08/ 店名変更
　SOVA PACIFICA[ソバ パシフィカ]
2016/08/ 店名変更
　SOVA PACIFICA[ソバ パシフィカ]
2016/11/02 店名変更
　Niugini[ニウギニ]
2021/11/01 店名変更
　パプア珈琲本店【ニウギニNIUGINI】
情報変更(2019/01/01確認)
情報変更(2022/01/01確認)
</t>
    </r>
    <r>
      <rPr>
        <sz val="11"/>
        <rFont val="ＭＳ Ｐゴシック"/>
        <family val="3"/>
        <charset val="128"/>
        <scheme val="minor"/>
      </rPr>
      <t xml:space="preserve">
</t>
    </r>
    <phoneticPr fontId="1"/>
  </si>
  <si>
    <t>東京都青梅市大柳町1203
050-1282-1799　不定開店
1000-2200(不定)
※コーヒーのみ提供の業態に(2021/11～)</t>
    <rPh sb="28" eb="30">
      <t>フテイ</t>
    </rPh>
    <rPh sb="30" eb="32">
      <t>カイテン</t>
    </rPh>
    <rPh sb="43" eb="45">
      <t>フテイ</t>
    </rPh>
    <rPh sb="54" eb="56">
      <t>テイキョウ</t>
    </rPh>
    <rPh sb="57" eb="59">
      <t>ギョウタイ</t>
    </rPh>
    <phoneticPr fontId="1"/>
  </si>
  <si>
    <t>アガディール
閉店情報有(2022/01/01確認)</t>
    <rPh sb="7" eb="9">
      <t>ヘイテン</t>
    </rPh>
    <rPh sb="9" eb="11">
      <t>ジョウホウ</t>
    </rPh>
    <rPh sb="11" eb="12">
      <t>アリ</t>
    </rPh>
    <phoneticPr fontId="1"/>
  </si>
  <si>
    <t>広島県廿日市市栗栖115-3
0829-72-2872　木休
1100-1900</t>
    <rPh sb="28" eb="29">
      <t>モク</t>
    </rPh>
    <rPh sb="29" eb="30">
      <t>キュウ</t>
    </rPh>
    <phoneticPr fontId="1"/>
  </si>
  <si>
    <r>
      <t xml:space="preserve">スリランカレストラン＆カフェ LAMP[ランプ]
</t>
    </r>
    <r>
      <rPr>
        <sz val="11"/>
        <color indexed="10"/>
        <rFont val="ＭＳ Ｐゴシック"/>
        <family val="3"/>
        <charset val="128"/>
      </rPr>
      <t>移転(2022/01/01確認)
URL消失(2022/01/01確認)</t>
    </r>
    <rPh sb="25" eb="27">
      <t>イテン</t>
    </rPh>
    <rPh sb="38" eb="40">
      <t>カクニン</t>
    </rPh>
    <rPh sb="45" eb="47">
      <t>ショウシツ</t>
    </rPh>
    <phoneticPr fontId="1"/>
  </si>
  <si>
    <r>
      <t xml:space="preserve">Safari[サファリ]
</t>
    </r>
    <r>
      <rPr>
        <sz val="11"/>
        <color indexed="10"/>
        <rFont val="ＭＳ Ｐゴシック"/>
        <family val="3"/>
        <charset val="128"/>
      </rPr>
      <t>URL追加（2011/01/01確認）
情報変更</t>
    </r>
    <r>
      <rPr>
        <sz val="11"/>
        <color indexed="10"/>
        <rFont val="ＭＳ Ｐゴシック"/>
        <family val="3"/>
        <charset val="128"/>
      </rPr>
      <t>(2012/02/01</t>
    </r>
    <r>
      <rPr>
        <sz val="11"/>
        <color indexed="10"/>
        <rFont val="ＭＳ Ｐゴシック"/>
        <family val="3"/>
        <charset val="128"/>
      </rPr>
      <t>確認</t>
    </r>
    <r>
      <rPr>
        <sz val="11"/>
        <color indexed="10"/>
        <rFont val="ＭＳ Ｐゴシック"/>
        <family val="3"/>
        <charset val="128"/>
      </rPr>
      <t>)
URL変更＆情報変更(2014/12/31確認)
URL変更(2017/01/01確認)
情報変更(2022/01/01確認)</t>
    </r>
    <rPh sb="33" eb="35">
      <t>ジョウホウ</t>
    </rPh>
    <rPh sb="55" eb="57">
      <t>ヘンコウ</t>
    </rPh>
    <rPh sb="58" eb="60">
      <t>ジョウホウ</t>
    </rPh>
    <rPh sb="60" eb="62">
      <t>ヘンコウ</t>
    </rPh>
    <phoneticPr fontId="1"/>
  </si>
  <si>
    <t xml:space="preserve">東京都渋谷区恵比寿南1-24-2
EBIS FORT-2F
03-5725-2555　不定休
L:1130-1600(LO1530)
D:1730-2400(LO2300)平日/日
  1600-2500(LO2500)金土祝前
</t>
    <rPh sb="43" eb="46">
      <t>フテイキュウ</t>
    </rPh>
    <rPh sb="86" eb="88">
      <t>ヘイジツ</t>
    </rPh>
    <rPh sb="89" eb="90">
      <t>ニチ</t>
    </rPh>
    <rPh sb="110" eb="111">
      <t>キン</t>
    </rPh>
    <rPh sb="111" eb="112">
      <t>ド</t>
    </rPh>
    <rPh sb="112" eb="113">
      <t>シュク</t>
    </rPh>
    <rPh sb="113" eb="114">
      <t>マエ</t>
    </rPh>
    <phoneticPr fontId="1"/>
  </si>
  <si>
    <t>東京都港区麻布台1-9-14
ランドコム麻布台1階
03-3586-6600　日休
L:1130-1500(LO1430)
D:1500-2000(LO1900)</t>
    <rPh sb="39" eb="40">
      <t>ニチ</t>
    </rPh>
    <rPh sb="40" eb="41">
      <t>キュウ</t>
    </rPh>
    <phoneticPr fontId="1"/>
  </si>
  <si>
    <r>
      <t xml:space="preserve">NOROC[ノーロック]
</t>
    </r>
    <r>
      <rPr>
        <sz val="11"/>
        <color indexed="10"/>
        <rFont val="ＭＳ Ｐゴシック"/>
        <family val="3"/>
        <charset val="128"/>
      </rPr>
      <t>情報変更(2017/01/01確認)
情報変更(2018/01/01確認)
情報変更</t>
    </r>
    <r>
      <rPr>
        <sz val="11"/>
        <color indexed="10"/>
        <rFont val="ＭＳ Ｐゴシック"/>
        <family val="3"/>
        <charset val="128"/>
      </rPr>
      <t>(2020/04/09</t>
    </r>
    <r>
      <rPr>
        <sz val="11"/>
        <color indexed="10"/>
        <rFont val="ＭＳ Ｐゴシック"/>
        <family val="3"/>
        <charset val="128"/>
      </rPr>
      <t>確認</t>
    </r>
    <r>
      <rPr>
        <sz val="11"/>
        <color indexed="10"/>
        <rFont val="ＭＳ Ｐゴシック"/>
        <family val="3"/>
        <charset val="128"/>
      </rPr>
      <t xml:space="preserve">)
情報変更(2022/01/01確認)
</t>
    </r>
    <rPh sb="13" eb="15">
      <t>ジョウホウ</t>
    </rPh>
    <rPh sb="15" eb="17">
      <t>ヘンコウ</t>
    </rPh>
    <phoneticPr fontId="1"/>
  </si>
  <si>
    <t>https://www.instagram.com/macinamecina/</t>
    <phoneticPr fontId="1"/>
  </si>
  <si>
    <t>https://www.instagram.com/fijibarosaka/</t>
    <phoneticPr fontId="1"/>
  </si>
  <si>
    <r>
      <t xml:space="preserve">FIJI BAR Osaka[フィジーバー大阪]
</t>
    </r>
    <r>
      <rPr>
        <sz val="11"/>
        <color indexed="10"/>
        <rFont val="ＭＳ Ｐゴシック"/>
        <family val="3"/>
        <charset val="128"/>
      </rPr>
      <t>URL&amp;情報変更(2020/04/09確認)
URL変更(2022/01/01確認)</t>
    </r>
    <rPh sb="21" eb="23">
      <t>オオサカ</t>
    </rPh>
    <rPh sb="29" eb="31">
      <t>ジョウホウ</t>
    </rPh>
    <phoneticPr fontId="1"/>
  </si>
  <si>
    <t>大阪市中央区宗右衛門町5-30
三ツ寺ｷﾞｬﾗｸｼｰビル2号館B1-A
080-3112-5161 無休
1800-2600 ※正確な情報不明</t>
    <rPh sb="0" eb="3">
      <t>オオサカシ</t>
    </rPh>
    <rPh sb="3" eb="6">
      <t>チュウオウク</t>
    </rPh>
    <rPh sb="6" eb="11">
      <t>ソウエモンチョウ</t>
    </rPh>
    <rPh sb="16" eb="17">
      <t>ミ</t>
    </rPh>
    <rPh sb="18" eb="19">
      <t>デラ</t>
    </rPh>
    <rPh sb="29" eb="31">
      <t>ゴウカン</t>
    </rPh>
    <rPh sb="50" eb="52">
      <t>ムキュウ</t>
    </rPh>
    <rPh sb="64" eb="66">
      <t>セイカク</t>
    </rPh>
    <rPh sb="67" eb="69">
      <t>ジョウホウ</t>
    </rPh>
    <rPh sb="69" eb="71">
      <t>フメイ</t>
    </rPh>
    <phoneticPr fontId="1"/>
  </si>
  <si>
    <r>
      <t xml:space="preserve">FISHERMAN'S MARKET
[フィッシャーマンズ マーケット]
横浜赤レンガ倉庫
</t>
    </r>
    <r>
      <rPr>
        <sz val="11"/>
        <color indexed="10"/>
        <rFont val="ＭＳ Ｐゴシック"/>
        <family val="3"/>
        <charset val="128"/>
      </rPr>
      <t>閉店(2021/05/⁇)</t>
    </r>
    <rPh sb="46" eb="48">
      <t>ヘイテン</t>
    </rPh>
    <phoneticPr fontId="1"/>
  </si>
  <si>
    <r>
      <t xml:space="preserve">ドバイレストラン　⇒　ドバイ•アンティーク&amp;カフェ
</t>
    </r>
    <r>
      <rPr>
        <sz val="11"/>
        <color indexed="10"/>
        <rFont val="ＭＳ Ｐゴシック"/>
        <family val="3"/>
        <charset val="128"/>
      </rPr>
      <t>閉店(2017/0</t>
    </r>
    <r>
      <rPr>
        <sz val="11"/>
        <color indexed="10"/>
        <rFont val="ＭＳ Ｐゴシック"/>
        <family val="3"/>
        <charset val="128"/>
      </rPr>
      <t>7/12</t>
    </r>
    <r>
      <rPr>
        <sz val="11"/>
        <color indexed="10"/>
        <rFont val="ＭＳ Ｐゴシック"/>
        <family val="3"/>
        <charset val="128"/>
      </rPr>
      <t>)
復活(2017/10/12)　店名＆業態変更
情報変更</t>
    </r>
    <r>
      <rPr>
        <sz val="11"/>
        <color indexed="10"/>
        <rFont val="ＭＳ Ｐゴシック"/>
        <family val="3"/>
        <charset val="128"/>
      </rPr>
      <t xml:space="preserve">(2018/01/01確認)
情報変更(2019/01/01確認)
情報変更(2020/04/09確認
閉店(2021/10/31)
</t>
    </r>
    <rPh sb="41" eb="43">
      <t>フッカツ</t>
    </rPh>
    <rPh sb="56" eb="58">
      <t>テンメイ</t>
    </rPh>
    <rPh sb="59" eb="61">
      <t>ギョウタイ</t>
    </rPh>
    <rPh sb="61" eb="63">
      <t>ヘンコウ</t>
    </rPh>
    <rPh sb="64" eb="66">
      <t>ジョウホウ</t>
    </rPh>
    <rPh sb="66" eb="68">
      <t>ヘンコウ</t>
    </rPh>
    <rPh sb="120" eb="122">
      <t>ヘイテン</t>
    </rPh>
    <phoneticPr fontId="1"/>
  </si>
  <si>
    <r>
      <t xml:space="preserve">Tashidelek[タシデレ]
</t>
    </r>
    <r>
      <rPr>
        <sz val="11"/>
        <color indexed="10"/>
        <rFont val="ＭＳ Ｐゴシック"/>
        <family val="3"/>
        <charset val="128"/>
      </rPr>
      <t>情報変更(2022/01/01確認)</t>
    </r>
    <phoneticPr fontId="1"/>
  </si>
  <si>
    <t xml:space="preserve">東京都新宿区四谷坂町12-18
四谷坂町永谷マンション1Ｆ
03-6457-7255　無休
L:1100-LO1430
D:1700-LO2130
  1100-LO2130(土日祝)
</t>
    <rPh sb="43" eb="44">
      <t>ム</t>
    </rPh>
    <rPh sb="44" eb="45">
      <t>キュウ</t>
    </rPh>
    <phoneticPr fontId="1"/>
  </si>
  <si>
    <t>http://soulfoodhouse.com</t>
    <phoneticPr fontId="1"/>
  </si>
  <si>
    <r>
      <t xml:space="preserve">CORLEONE
[水天宮 コルレオーネ ・シチリア料理]
</t>
    </r>
    <r>
      <rPr>
        <sz val="11"/>
        <color indexed="10"/>
        <rFont val="ＭＳ Ｐゴシック"/>
        <family val="3"/>
        <charset val="128"/>
      </rPr>
      <t>閉店(2020/04/08)　※休業宣言ですが</t>
    </r>
    <rPh sb="30" eb="32">
      <t>ヘイテン</t>
    </rPh>
    <rPh sb="46" eb="48">
      <t>キュウギョウ</t>
    </rPh>
    <rPh sb="48" eb="50">
      <t>センゲン</t>
    </rPh>
    <phoneticPr fontId="1"/>
  </si>
  <si>
    <r>
      <t xml:space="preserve">古都台南担々麺
[ことたいなんたんたんめん]
</t>
    </r>
    <r>
      <rPr>
        <sz val="11"/>
        <color indexed="10"/>
        <rFont val="ＭＳ Ｐゴシック"/>
        <family val="3"/>
        <charset val="128"/>
      </rPr>
      <t>閉店(2021/04/13)　</t>
    </r>
    <phoneticPr fontId="1"/>
  </si>
  <si>
    <r>
      <t xml:space="preserve">Singapore Seafood Republic
[シンガポール・シーフード・リパブリック品川]
</t>
    </r>
    <r>
      <rPr>
        <sz val="11"/>
        <color indexed="10"/>
        <rFont val="ＭＳ Ｐゴシック"/>
        <family val="3"/>
        <charset val="128"/>
      </rPr>
      <t>閉店(2021/03/31)　</t>
    </r>
    <r>
      <rPr>
        <sz val="11"/>
        <rFont val="ＭＳ Ｐゴシック"/>
        <family val="3"/>
        <charset val="128"/>
        <scheme val="minor"/>
      </rPr>
      <t>※銀座店、東京店は営業</t>
    </r>
    <rPh sb="51" eb="53">
      <t>ヘイテン</t>
    </rPh>
    <rPh sb="67" eb="69">
      <t>ギンザ</t>
    </rPh>
    <rPh sb="69" eb="70">
      <t>テン</t>
    </rPh>
    <rPh sb="71" eb="73">
      <t>トウキョウ</t>
    </rPh>
    <rPh sb="73" eb="74">
      <t>テン</t>
    </rPh>
    <rPh sb="75" eb="77">
      <t>エイギョウ</t>
    </rPh>
    <phoneticPr fontId="1"/>
  </si>
  <si>
    <t xml:space="preserve">東京都中央区銀座7-8-7
GINZAGREEN 7F
03-5537-3226 日月休
L:1130-LO1330
C:1330-LO1430
D:1800-L01930
</t>
    <rPh sb="42" eb="43">
      <t>ゲツ</t>
    </rPh>
    <phoneticPr fontId="1"/>
  </si>
  <si>
    <r>
      <t xml:space="preserve">GINZA HABSBURG VEILCHEN
［銀座　ハプスブルク・ファイルヒェン］
</t>
    </r>
    <r>
      <rPr>
        <sz val="11"/>
        <color indexed="10"/>
        <rFont val="ＭＳ Ｐゴシック"/>
        <family val="3"/>
        <charset val="128"/>
      </rPr>
      <t>情報変更（2022/01/01確認）</t>
    </r>
    <phoneticPr fontId="1"/>
  </si>
  <si>
    <t>http://www.paulbocuse.jp/maison/</t>
    <phoneticPr fontId="1"/>
  </si>
  <si>
    <r>
      <t xml:space="preserve">グローバルフェスタJAPAN2010
WGT実施済：エチオピア
WGT未実施：ウガンダ、ルーマニア、ソロモン諸島、ザンビア、サモア、タンザニア、ベトナム、インド(ラダック)
</t>
    </r>
    <r>
      <rPr>
        <sz val="11"/>
        <color indexed="10"/>
        <rFont val="ＭＳ Ｐゴシック"/>
        <family val="3"/>
        <charset val="128"/>
      </rPr>
      <t>URL消失(2022/01/01確認)</t>
    </r>
    <rPh sb="90" eb="92">
      <t>ショウシツ</t>
    </rPh>
    <phoneticPr fontId="1"/>
  </si>
  <si>
    <t>http://www.santpau.jp/</t>
    <phoneticPr fontId="1"/>
  </si>
  <si>
    <t>東京都千代田区平河町2-16-15
ザ・キタノホテル東京2階
03-3511-2881 不定休
L:1200-1500(LO1300)
D:1800-2200(LO2000)</t>
    <rPh sb="44" eb="47">
      <t>フテイキュウ</t>
    </rPh>
    <phoneticPr fontId="1"/>
  </si>
  <si>
    <r>
      <t xml:space="preserve">RESTAURANT SANT PAU
[レストラン サンパウ]
</t>
    </r>
    <r>
      <rPr>
        <sz val="11"/>
        <color indexed="10"/>
        <rFont val="ＭＳ Ｐゴシック"/>
        <family val="3"/>
        <charset val="128"/>
      </rPr>
      <t>移転（2019/03/28）
情報変更（2022/01/01確認）</t>
    </r>
    <rPh sb="33" eb="35">
      <t>イテン</t>
    </rPh>
    <phoneticPr fontId="1"/>
  </si>
  <si>
    <t>https://g236700.gorp.jp/</t>
    <phoneticPr fontId="1"/>
  </si>
  <si>
    <r>
      <t xml:space="preserve">松の実
</t>
    </r>
    <r>
      <rPr>
        <sz val="11"/>
        <color indexed="10"/>
        <rFont val="ＭＳ Ｐゴシック"/>
        <family val="3"/>
        <charset val="128"/>
      </rPr>
      <t>URL追加（2022/01/01確認）</t>
    </r>
    <rPh sb="0" eb="1">
      <t>マツ</t>
    </rPh>
    <rPh sb="2" eb="3">
      <t>ミ</t>
    </rPh>
    <rPh sb="7" eb="9">
      <t>ツイカ</t>
    </rPh>
    <phoneticPr fontId="1"/>
  </si>
  <si>
    <r>
      <t xml:space="preserve">Bayon[バイヨン]
</t>
    </r>
    <r>
      <rPr>
        <strike/>
        <sz val="11"/>
        <rFont val="ＭＳ Ｐゴシック"/>
        <family val="3"/>
        <charset val="128"/>
      </rPr>
      <t xml:space="preserve">Apsara[クメール料理アプサラ]
</t>
    </r>
    <r>
      <rPr>
        <sz val="11"/>
        <color indexed="10"/>
        <rFont val="ＭＳ Ｐゴシック"/>
        <family val="3"/>
        <charset val="128"/>
      </rPr>
      <t>店舗移転(2010/09/28)
閉店</t>
    </r>
    <r>
      <rPr>
        <sz val="11"/>
        <color indexed="10"/>
        <rFont val="ＭＳ Ｐゴシック"/>
        <family val="3"/>
        <charset val="128"/>
      </rPr>
      <t xml:space="preserve">(2012/05/27)
⇒再開(2012/07)店名変更
情報変更(2014/12/31確認)
URL変更（2016/01/01確認）
</t>
    </r>
    <rPh sb="23" eb="25">
      <t>リョウリ</t>
    </rPh>
    <rPh sb="31" eb="33">
      <t>テンポ</t>
    </rPh>
    <rPh sb="33" eb="35">
      <t>イテン</t>
    </rPh>
    <rPh sb="48" eb="50">
      <t>ヘイテン</t>
    </rPh>
    <rPh sb="64" eb="65">
      <t>サイ</t>
    </rPh>
    <rPh sb="75" eb="77">
      <t>テンメイ</t>
    </rPh>
    <rPh sb="77" eb="79">
      <t>ヘンコウ</t>
    </rPh>
    <phoneticPr fontId="1"/>
  </si>
  <si>
    <t>https://helloaini.com/travels/27978</t>
    <phoneticPr fontId="1"/>
  </si>
  <si>
    <r>
      <t xml:space="preserve">BARBACOA GRILL
［バルバッコア・グリル］
</t>
    </r>
    <r>
      <rPr>
        <sz val="11"/>
        <color indexed="10"/>
        <rFont val="ＭＳ Ｐゴシック"/>
        <family val="3"/>
        <charset val="128"/>
      </rPr>
      <t xml:space="preserve">URL変更（2011/01/01確認）
</t>
    </r>
    <r>
      <rPr>
        <sz val="11"/>
        <color indexed="10"/>
        <rFont val="ＭＳ Ｐゴシック"/>
        <family val="3"/>
        <charset val="128"/>
      </rPr>
      <t>URL</t>
    </r>
    <r>
      <rPr>
        <sz val="11"/>
        <color indexed="10"/>
        <rFont val="ＭＳ Ｐゴシック"/>
        <family val="3"/>
        <charset val="128"/>
      </rPr>
      <t>変更（</t>
    </r>
    <r>
      <rPr>
        <sz val="11"/>
        <color indexed="10"/>
        <rFont val="ＭＳ Ｐゴシック"/>
        <family val="3"/>
        <charset val="128"/>
      </rPr>
      <t>2016/01/01</t>
    </r>
    <r>
      <rPr>
        <sz val="11"/>
        <color indexed="10"/>
        <rFont val="ＭＳ Ｐゴシック"/>
        <family val="3"/>
        <charset val="128"/>
      </rPr>
      <t>確認）</t>
    </r>
    <r>
      <rPr>
        <sz val="11"/>
        <rFont val="ＭＳ Ｐゴシック"/>
        <family val="3"/>
        <charset val="128"/>
        <scheme val="minor"/>
      </rPr>
      <t xml:space="preserve">
</t>
    </r>
    <r>
      <rPr>
        <sz val="11"/>
        <color indexed="10"/>
        <rFont val="ＭＳ Ｐゴシック"/>
        <family val="3"/>
        <charset val="128"/>
      </rPr>
      <t>情報変更（2019/01/01確認）
情報変更（2022/01/01確認）</t>
    </r>
    <r>
      <rPr>
        <sz val="11"/>
        <rFont val="ＭＳ Ｐゴシック"/>
        <family val="3"/>
        <charset val="128"/>
        <scheme val="minor"/>
      </rPr>
      <t xml:space="preserve">
</t>
    </r>
    <r>
      <rPr>
        <sz val="11"/>
        <color indexed="10"/>
        <rFont val="ＭＳ Ｐゴシック"/>
        <family val="3"/>
        <charset val="128"/>
      </rPr>
      <t>情報変更（2023/01/01確認）</t>
    </r>
    <rPh sb="44" eb="46">
      <t>カクニン</t>
    </rPh>
    <phoneticPr fontId="1"/>
  </si>
  <si>
    <t>東京都渋谷区神宮前4−3−2
TOKYUREIT表参道スクエアB1
03−3796−0571　無休 
L:1130-LO1430(土日祝-LO1530)
D:1730-LO2130</t>
    <rPh sb="0" eb="3">
      <t>トウキョウト</t>
    </rPh>
    <phoneticPr fontId="1"/>
  </si>
  <si>
    <r>
      <t xml:space="preserve">ALLT GOTT［アルトゴット］
</t>
    </r>
    <r>
      <rPr>
        <sz val="11"/>
        <color indexed="10"/>
        <rFont val="ＭＳ Ｐゴシック"/>
        <family val="3"/>
        <charset val="128"/>
      </rPr>
      <t xml:space="preserve">情報変更(2012/12/31確認)
</t>
    </r>
    <r>
      <rPr>
        <sz val="11"/>
        <color indexed="10"/>
        <rFont val="ＭＳ Ｐゴシック"/>
        <family val="3"/>
        <charset val="128"/>
      </rPr>
      <t>情報変更(2019/01/01確認)
情報変更(2022/01/01確認)
HP追加(2023/01/01確認)</t>
    </r>
    <rPh sb="77" eb="79">
      <t>ツイカ</t>
    </rPh>
    <phoneticPr fontId="1"/>
  </si>
  <si>
    <t>ウズベキスタン</t>
    <phoneticPr fontId="1"/>
  </si>
  <si>
    <r>
      <t xml:space="preserve">ZAM ZAM［ザムザム］⇒ZAKUROに併合
</t>
    </r>
    <r>
      <rPr>
        <sz val="11"/>
        <color indexed="10"/>
        <rFont val="ＭＳ Ｐゴシック"/>
        <family val="3"/>
        <charset val="128"/>
      </rPr>
      <t>店舗移転（2009/12）
情報更新（</t>
    </r>
    <r>
      <rPr>
        <sz val="11"/>
        <color indexed="10"/>
        <rFont val="ＭＳ Ｐゴシック"/>
        <family val="3"/>
        <charset val="128"/>
      </rPr>
      <t>2014/12/31確認</t>
    </r>
    <r>
      <rPr>
        <sz val="11"/>
        <color indexed="10"/>
        <rFont val="ＭＳ Ｐゴシック"/>
        <family val="3"/>
        <charset val="128"/>
      </rPr>
      <t xml:space="preserve">）
</t>
    </r>
    <r>
      <rPr>
        <sz val="11"/>
        <color indexed="10"/>
        <rFont val="ＭＳ Ｐゴシック"/>
        <family val="3"/>
        <charset val="128"/>
      </rPr>
      <t>URL</t>
    </r>
    <r>
      <rPr>
        <sz val="11"/>
        <color indexed="10"/>
        <rFont val="ＭＳ Ｐゴシック"/>
        <family val="3"/>
        <charset val="128"/>
      </rPr>
      <t>変更＆情報変更</t>
    </r>
    <r>
      <rPr>
        <sz val="11"/>
        <color indexed="10"/>
        <rFont val="ＭＳ Ｐゴシック"/>
        <family val="3"/>
        <charset val="128"/>
      </rPr>
      <t xml:space="preserve">(2017/01/01)
情報更新（2018/01/01確認）
</t>
    </r>
    <r>
      <rPr>
        <sz val="11"/>
        <color indexed="10"/>
        <rFont val="ＭＳ Ｐゴシック"/>
        <family val="3"/>
        <charset val="128"/>
      </rPr>
      <t>情報更新（2019/01/01確認）
情報更新（2020/04/09確認）
情報更新（2023/01/01確認）</t>
    </r>
    <r>
      <rPr>
        <sz val="11"/>
        <rFont val="ＭＳ Ｐゴシック"/>
        <family val="3"/>
        <charset val="128"/>
        <scheme val="minor"/>
      </rPr>
      <t xml:space="preserve">
</t>
    </r>
    <rPh sb="21" eb="23">
      <t>ヘイゴウ</t>
    </rPh>
    <rPh sb="38" eb="40">
      <t>ジョウホウ</t>
    </rPh>
    <rPh sb="40" eb="42">
      <t>コウシン</t>
    </rPh>
    <rPh sb="95" eb="97">
      <t>カクニン</t>
    </rPh>
    <phoneticPr fontId="1"/>
  </si>
  <si>
    <t>東京都荒川区西日暮里3-13-2
谷中スタジオ1F
03-5685-5313　無休
1000-2100</t>
    <rPh sb="39" eb="40">
      <t>ム</t>
    </rPh>
    <phoneticPr fontId="1"/>
  </si>
  <si>
    <r>
      <t xml:space="preserve">イラン・アラブ料理レストランALADDIN
［アラジン］
</t>
    </r>
    <r>
      <rPr>
        <sz val="11"/>
        <color indexed="10"/>
        <rFont val="ＭＳ Ｐゴシック"/>
        <family val="3"/>
        <charset val="128"/>
      </rPr>
      <t>情報変更(2011/01/01確認)
URL変更＆情報変更</t>
    </r>
    <r>
      <rPr>
        <sz val="11"/>
        <color indexed="10"/>
        <rFont val="ＭＳ Ｐゴシック"/>
        <family val="3"/>
        <charset val="128"/>
      </rPr>
      <t xml:space="preserve">(2012/02/01)
情報変更(2014/12/31確認)
情報変更(2016/01/01確認)
情報変更(2017/01/01確認)
情報変更(2019/01/01確認)
情報変更(2022/01/01確認)
店舗移転(2022/07/04)(2023/01/01確認)
</t>
    </r>
    <rPh sb="7" eb="9">
      <t>リョウリ</t>
    </rPh>
    <rPh sb="51" eb="53">
      <t>ヘンコウ</t>
    </rPh>
    <rPh sb="54" eb="56">
      <t>ジョウホウ</t>
    </rPh>
    <rPh sb="56" eb="58">
      <t>ヘンコウ</t>
    </rPh>
    <phoneticPr fontId="1"/>
  </si>
  <si>
    <t>東京都渋谷区広尾5-14-14
第二大澤ビル 1F
03-5424-6001　火休
L:1130-1500
D:1700-2200</t>
    <rPh sb="39" eb="40">
      <t>ヒ</t>
    </rPh>
    <phoneticPr fontId="1"/>
  </si>
  <si>
    <r>
      <t xml:space="preserve">SHAMAIM［シャマイム］
</t>
    </r>
    <r>
      <rPr>
        <sz val="11"/>
        <color indexed="10"/>
        <rFont val="ＭＳ Ｐゴシック"/>
        <family val="3"/>
        <charset val="128"/>
      </rPr>
      <t>2008/11/21よりHP公開
情報変更（</t>
    </r>
    <r>
      <rPr>
        <sz val="11"/>
        <color indexed="10"/>
        <rFont val="ＭＳ Ｐゴシック"/>
        <family val="3"/>
        <charset val="128"/>
      </rPr>
      <t>2014/12/31</t>
    </r>
    <r>
      <rPr>
        <sz val="11"/>
        <color indexed="10"/>
        <rFont val="ＭＳ Ｐゴシック"/>
        <family val="3"/>
        <charset val="128"/>
      </rPr>
      <t>確認）
情報変更（</t>
    </r>
    <r>
      <rPr>
        <sz val="11"/>
        <color indexed="10"/>
        <rFont val="ＭＳ Ｐゴシック"/>
        <family val="3"/>
        <charset val="128"/>
      </rPr>
      <t>2017/01/01</t>
    </r>
    <r>
      <rPr>
        <sz val="11"/>
        <color indexed="10"/>
        <rFont val="ＭＳ Ｐゴシック"/>
        <family val="3"/>
        <charset val="128"/>
      </rPr>
      <t>確認）
情報変更（2023/01/01確認）</t>
    </r>
    <rPh sb="29" eb="31">
      <t>コウカイ</t>
    </rPh>
    <phoneticPr fontId="1"/>
  </si>
  <si>
    <t>東京都練馬区栄町4-11 TMビル2F
03-3948-5333　月休
D:1700-LO2100(火-金)
L:1130-LO1430(土日祝)
D:1700-LO2200(土日祝)</t>
    <rPh sb="33" eb="34">
      <t>ツキ</t>
    </rPh>
    <rPh sb="34" eb="35">
      <t>キュウ</t>
    </rPh>
    <rPh sb="50" eb="51">
      <t>ヒ</t>
    </rPh>
    <rPh sb="52" eb="53">
      <t>キン</t>
    </rPh>
    <rPh sb="69" eb="71">
      <t>ドニチ</t>
    </rPh>
    <rPh sb="71" eb="72">
      <t>シュク</t>
    </rPh>
    <phoneticPr fontId="1"/>
  </si>
  <si>
    <r>
      <t xml:space="preserve">東京都港区赤坂2-13-23
赤坂ＭＹビル B1F
050-7542-8207 無休
L:1130-1430
D:1700-2330
</t>
    </r>
    <r>
      <rPr>
        <sz val="11"/>
        <color indexed="10"/>
        <rFont val="ＭＳ 明朝"/>
        <family val="1"/>
        <charset val="128"/>
      </rPr>
      <t>※渋谷店閉店のため赤坂店を掲載</t>
    </r>
    <rPh sb="40" eb="41">
      <t>ム</t>
    </rPh>
    <rPh sb="68" eb="70">
      <t>シブヤ</t>
    </rPh>
    <rPh sb="76" eb="78">
      <t>アカサカ</t>
    </rPh>
    <phoneticPr fontId="1"/>
  </si>
  <si>
    <t xml:space="preserve">東京都港区西麻布3-1-20
Dear西麻布1-2F
03-6844-8208 無休
L:1130-1500(予約制)
D:1700-LO2230
</t>
    <rPh sb="55" eb="58">
      <t>ヨヤクセイ</t>
    </rPh>
    <phoneticPr fontId="1"/>
  </si>
  <si>
    <r>
      <t xml:space="preserve">Nefertiti Tokyo［ネフェルティティ東京］
</t>
    </r>
    <r>
      <rPr>
        <sz val="11"/>
        <color indexed="10"/>
        <rFont val="ＭＳ Ｐゴシック"/>
        <family val="3"/>
        <charset val="128"/>
      </rPr>
      <t>情報変更(2011/01/01確認)
目黒店閉店</t>
    </r>
    <r>
      <rPr>
        <sz val="11"/>
        <color indexed="10"/>
        <rFont val="ＭＳ Ｐゴシック"/>
        <family val="3"/>
        <charset val="128"/>
      </rPr>
      <t xml:space="preserve"> </t>
    </r>
    <r>
      <rPr>
        <sz val="11"/>
        <color indexed="10"/>
        <rFont val="ＭＳ Ｐゴシック"/>
        <family val="3"/>
        <charset val="128"/>
      </rPr>
      <t>西麻布店を再掲
情報変更</t>
    </r>
    <r>
      <rPr>
        <sz val="11"/>
        <color indexed="10"/>
        <rFont val="ＭＳ Ｐゴシック"/>
        <family val="3"/>
        <charset val="128"/>
      </rPr>
      <t>(2017/01/01</t>
    </r>
    <r>
      <rPr>
        <sz val="11"/>
        <color indexed="10"/>
        <rFont val="ＭＳ Ｐゴシック"/>
        <family val="3"/>
        <charset val="128"/>
      </rPr>
      <t>確認</t>
    </r>
    <r>
      <rPr>
        <sz val="11"/>
        <color indexed="10"/>
        <rFont val="ＭＳ Ｐゴシック"/>
        <family val="3"/>
        <charset val="128"/>
      </rPr>
      <t xml:space="preserve">)
情報変更(2019/01/01確認)
情報変更(2023/01/01確認)
</t>
    </r>
    <rPh sb="24" eb="26">
      <t>トウキョウ</t>
    </rPh>
    <rPh sb="47" eb="50">
      <t>メグロテン</t>
    </rPh>
    <rPh sb="50" eb="52">
      <t>ヘイテン</t>
    </rPh>
    <rPh sb="53" eb="56">
      <t>ニシアザブ</t>
    </rPh>
    <rPh sb="56" eb="57">
      <t>テン</t>
    </rPh>
    <rPh sb="58" eb="60">
      <t>サイケイ</t>
    </rPh>
    <phoneticPr fontId="1"/>
  </si>
  <si>
    <t>東京都渋谷区桜丘町28-3
恒和ビル1F
03-3462-6588 無休
L:1130-LO1430
D:1700-LO2230</t>
    <rPh sb="34" eb="36">
      <t>ムキュウ</t>
    </rPh>
    <phoneticPr fontId="1"/>
  </si>
  <si>
    <r>
      <t xml:space="preserve">MIRAFLORES［ミラフローレス］
</t>
    </r>
    <r>
      <rPr>
        <sz val="11"/>
        <color indexed="10"/>
        <rFont val="ＭＳ Ｐゴシック"/>
        <family val="3"/>
        <charset val="128"/>
      </rPr>
      <t>情報変更(2011/01/01確認)
情報変更</t>
    </r>
    <r>
      <rPr>
        <sz val="11"/>
        <color indexed="10"/>
        <rFont val="ＭＳ Ｐゴシック"/>
        <family val="3"/>
        <charset val="128"/>
      </rPr>
      <t>(2012/02/01</t>
    </r>
    <r>
      <rPr>
        <sz val="11"/>
        <color indexed="10"/>
        <rFont val="ＭＳ Ｐゴシック"/>
        <family val="3"/>
        <charset val="128"/>
      </rPr>
      <t>確認</t>
    </r>
    <r>
      <rPr>
        <sz val="11"/>
        <color indexed="10"/>
        <rFont val="ＭＳ Ｐゴシック"/>
        <family val="3"/>
        <charset val="128"/>
      </rPr>
      <t>)
URL追加(2016/01/01確認) 予約サイト
URL変更＆情報変更(2018/01/01確認)
情報変更(2019/01/01確認)
情報変更(2020/04/09確認)
情報変更(2022/01/01確認)
情報変更(2023/01/01確認)</t>
    </r>
    <r>
      <rPr>
        <sz val="11"/>
        <rFont val="ＭＳ Ｐゴシック"/>
        <family val="3"/>
        <charset val="128"/>
        <scheme val="minor"/>
      </rPr>
      <t xml:space="preserve">
</t>
    </r>
    <rPh sb="61" eb="63">
      <t>ツイカ</t>
    </rPh>
    <rPh sb="74" eb="76">
      <t>カクニン</t>
    </rPh>
    <rPh sb="78" eb="80">
      <t>ヨヤク</t>
    </rPh>
    <rPh sb="87" eb="89">
      <t>ヘンコウ</t>
    </rPh>
    <rPh sb="90" eb="92">
      <t>ジョウホウ</t>
    </rPh>
    <rPh sb="92" eb="94">
      <t>ヘンコウ</t>
    </rPh>
    <rPh sb="105" eb="107">
      <t>カクニン</t>
    </rPh>
    <phoneticPr fontId="1"/>
  </si>
  <si>
    <t>東京都新宿区新宿3-11-2
村木ﾋﾞﾙ3F
03-3353-3334　月休
L:1200-1500
D:1700-LO2300</t>
    <rPh sb="0" eb="3">
      <t>トウキョウト</t>
    </rPh>
    <rPh sb="36" eb="37">
      <t>ツキ</t>
    </rPh>
    <phoneticPr fontId="1"/>
  </si>
  <si>
    <r>
      <t xml:space="preserve">African Restaurant &amp; Bar Esogie
[エソギエ] 
</t>
    </r>
    <r>
      <rPr>
        <sz val="11"/>
        <color indexed="10"/>
        <rFont val="ＭＳ Ｐゴシック"/>
        <family val="3"/>
        <charset val="128"/>
      </rPr>
      <t>URL変更(2011/01/01確認)
情報変更</t>
    </r>
    <r>
      <rPr>
        <sz val="11"/>
        <color indexed="10"/>
        <rFont val="ＭＳ Ｐゴシック"/>
        <family val="3"/>
        <charset val="128"/>
      </rPr>
      <t>(2018/01/01</t>
    </r>
    <r>
      <rPr>
        <sz val="11"/>
        <color indexed="10"/>
        <rFont val="ＭＳ Ｐゴシック"/>
        <family val="3"/>
        <charset val="128"/>
      </rPr>
      <t>確認</t>
    </r>
    <r>
      <rPr>
        <sz val="11"/>
        <color indexed="10"/>
        <rFont val="ＭＳ Ｐゴシック"/>
        <family val="3"/>
        <charset val="128"/>
      </rPr>
      <t xml:space="preserve">)
情報変更(2022/01/01確認)
情報変更(2023/01/01確認)
</t>
    </r>
    <phoneticPr fontId="1"/>
  </si>
  <si>
    <r>
      <t xml:space="preserve">Tribes[トライブス]
</t>
    </r>
    <r>
      <rPr>
        <sz val="11"/>
        <color indexed="10"/>
        <rFont val="ＭＳ Ｐゴシック"/>
        <family val="3"/>
        <charset val="128"/>
      </rPr>
      <t xml:space="preserve">URL消失＆移転(2013/07/07)
</t>
    </r>
    <r>
      <rPr>
        <sz val="11"/>
        <color indexed="10"/>
        <rFont val="ＭＳ Ｐゴシック"/>
        <family val="3"/>
        <charset val="128"/>
      </rPr>
      <t>情報変更(2014/12/31)
URL追記(2017/01/01)
情報変更(2022/01/01確認)
店舗移転(2021/11)＆情報変更(2023/01/01確認)</t>
    </r>
    <rPh sb="20" eb="22">
      <t>イテン</t>
    </rPh>
    <rPh sb="35" eb="37">
      <t>ジョウホウ</t>
    </rPh>
    <rPh sb="37" eb="39">
      <t>ヘンコウ</t>
    </rPh>
    <rPh sb="55" eb="57">
      <t>ツイキ</t>
    </rPh>
    <rPh sb="89" eb="91">
      <t>テンポ</t>
    </rPh>
    <rPh sb="91" eb="93">
      <t>イテン</t>
    </rPh>
    <phoneticPr fontId="1"/>
  </si>
  <si>
    <t>東京都杉並区上荻1-4-7 流動ビル4F
070-5366-0092　日祝休
1700-2300</t>
    <rPh sb="0" eb="48">
      <t>ド</t>
    </rPh>
    <phoneticPr fontId="1"/>
  </si>
  <si>
    <t>https://www.facebook.com/profile.php?id=100063761329710</t>
    <phoneticPr fontId="1"/>
  </si>
  <si>
    <t>東京都港区赤坂3-13-1
ベルズ赤坂2F
03-5571-5854 日祝休
L:1130-1400(月-金)
D:1700-LO2230</t>
    <rPh sb="35" eb="36">
      <t>ニチ</t>
    </rPh>
    <rPh sb="36" eb="37">
      <t>シュク</t>
    </rPh>
    <rPh sb="51" eb="52">
      <t>ゲツ</t>
    </rPh>
    <rPh sb="53" eb="54">
      <t>キン</t>
    </rPh>
    <phoneticPr fontId="1"/>
  </si>
  <si>
    <t xml:space="preserve">東京都新宿区袋町26
森田マンション1F
03-5261-3534 月休
L:1130-1430
D:1730-2230
</t>
    <rPh sb="34" eb="35">
      <t>ゲツ</t>
    </rPh>
    <rPh sb="35" eb="36">
      <t>キュウ</t>
    </rPh>
    <phoneticPr fontId="1"/>
  </si>
  <si>
    <t>https://www.facebook.com/profile.php?id=100056418229023</t>
    <phoneticPr fontId="1"/>
  </si>
  <si>
    <t>https://www.facebook.com/profile.php?id=100063479664092</t>
    <phoneticPr fontId="1"/>
  </si>
  <si>
    <t>https://elrancho2014.wixsite.com/elrancho-colombiano</t>
    <phoneticPr fontId="1"/>
  </si>
  <si>
    <r>
      <rPr>
        <strike/>
        <sz val="11"/>
        <rFont val="ＭＳ Ｐゴシック"/>
        <family val="3"/>
        <charset val="128"/>
      </rPr>
      <t>El Dorado[エルドラード]</t>
    </r>
    <r>
      <rPr>
        <sz val="11"/>
        <rFont val="ＭＳ Ｐゴシック"/>
        <family val="3"/>
        <charset val="128"/>
        <scheme val="minor"/>
      </rPr>
      <t xml:space="preserve">
EL RANCHO COLOMBIANO
[エル・ランチョ・コロンビアーノ]
</t>
    </r>
    <r>
      <rPr>
        <sz val="11"/>
        <color indexed="10"/>
        <rFont val="ＭＳ Ｐゴシック"/>
        <family val="3"/>
        <charset val="128"/>
      </rPr>
      <t>店舗消滅…移転or閉店?(2012確認)
2015</t>
    </r>
    <r>
      <rPr>
        <sz val="11"/>
        <color indexed="10"/>
        <rFont val="ＭＳ Ｐゴシック"/>
        <family val="3"/>
        <charset val="128"/>
      </rPr>
      <t xml:space="preserve">/02 店名変更にて復活
URL変更（2017/01/01確認）
URL変更（2023/01/01確認）
</t>
    </r>
    <rPh sb="57" eb="59">
      <t>テンポ</t>
    </rPh>
    <rPh sb="59" eb="61">
      <t>ショウメツ</t>
    </rPh>
    <rPh sb="62" eb="64">
      <t>イテン</t>
    </rPh>
    <rPh sb="66" eb="68">
      <t>ヘイテン</t>
    </rPh>
    <rPh sb="74" eb="76">
      <t>カクニン</t>
    </rPh>
    <rPh sb="86" eb="88">
      <t>テンメイ</t>
    </rPh>
    <rPh sb="88" eb="90">
      <t>ヘンコウ</t>
    </rPh>
    <rPh sb="92" eb="94">
      <t>フッカツ</t>
    </rPh>
    <phoneticPr fontId="1"/>
  </si>
  <si>
    <r>
      <t xml:space="preserve">Paprika.hu[パプリカ ドット フ]
</t>
    </r>
    <r>
      <rPr>
        <sz val="11"/>
        <color indexed="10"/>
        <rFont val="ＭＳ Ｐゴシック"/>
        <family val="3"/>
        <charset val="128"/>
      </rPr>
      <t>URL変更(2012/02/01確認)
閉店(2023/01/01確認)</t>
    </r>
    <rPh sb="26" eb="28">
      <t>ヘンコウ</t>
    </rPh>
    <rPh sb="39" eb="41">
      <t>カクニン</t>
    </rPh>
    <rPh sb="43" eb="45">
      <t>ヘイテン</t>
    </rPh>
    <phoneticPr fontId="1"/>
  </si>
  <si>
    <t>東京都大田区蒲田5-1-4
関根ビル2F
03-3732-3185　月休
D:1700-LO2145(火-金)
D:1700-LO2045(土日祝)</t>
    <rPh sb="34" eb="35">
      <t>ゲツ</t>
    </rPh>
    <rPh sb="35" eb="36">
      <t>キュウ</t>
    </rPh>
    <rPh sb="51" eb="52">
      <t>ヒ</t>
    </rPh>
    <rPh sb="53" eb="54">
      <t>キン</t>
    </rPh>
    <rPh sb="70" eb="71">
      <t>ド</t>
    </rPh>
    <rPh sb="71" eb="72">
      <t>ヒ</t>
    </rPh>
    <rPh sb="72" eb="73">
      <t>シュク</t>
    </rPh>
    <phoneticPr fontId="1"/>
  </si>
  <si>
    <r>
      <t xml:space="preserve">My Le[ミ・レイ]
</t>
    </r>
    <r>
      <rPr>
        <sz val="11"/>
        <color indexed="10"/>
        <rFont val="ＭＳ Ｐゴシック"/>
        <family val="3"/>
        <charset val="128"/>
      </rPr>
      <t>URL追加(2022/01/01確認)</t>
    </r>
    <r>
      <rPr>
        <sz val="11"/>
        <rFont val="ＭＳ Ｐゴシック"/>
        <family val="3"/>
        <charset val="128"/>
        <scheme val="minor"/>
      </rPr>
      <t xml:space="preserve">
</t>
    </r>
    <r>
      <rPr>
        <sz val="11"/>
        <color indexed="10"/>
        <rFont val="ＭＳ Ｐゴシック"/>
        <family val="3"/>
        <charset val="128"/>
      </rPr>
      <t>情報変更(2023/01/01確認)</t>
    </r>
    <rPh sb="15" eb="17">
      <t>ツイカ</t>
    </rPh>
    <phoneticPr fontId="1"/>
  </si>
  <si>
    <r>
      <t xml:space="preserve">Pikapolonca[ピカポロンツァ]
</t>
    </r>
    <r>
      <rPr>
        <sz val="11"/>
        <color indexed="10"/>
        <rFont val="ＭＳ Ｐゴシック"/>
        <family val="3"/>
        <charset val="128"/>
      </rPr>
      <t>情報変更(2014/12/31確認)
情報変更</t>
    </r>
    <r>
      <rPr>
        <sz val="11"/>
        <color indexed="10"/>
        <rFont val="ＭＳ Ｐゴシック"/>
        <family val="3"/>
        <charset val="128"/>
      </rPr>
      <t>(2017/01/01</t>
    </r>
    <r>
      <rPr>
        <sz val="11"/>
        <color indexed="10"/>
        <rFont val="ＭＳ Ｐゴシック"/>
        <family val="3"/>
        <charset val="128"/>
      </rPr>
      <t>確認</t>
    </r>
    <r>
      <rPr>
        <sz val="11"/>
        <color indexed="10"/>
        <rFont val="ＭＳ Ｐゴシック"/>
        <family val="3"/>
        <charset val="128"/>
      </rPr>
      <t>)
情報変更(2018/01/01確認)
情報変更(2019/01/01確認)
情報変更(2020/04/09確認)
情報変更(2022/01/01確認)
情報変更(2023/01/01確認)</t>
    </r>
    <phoneticPr fontId="1"/>
  </si>
  <si>
    <t xml:space="preserve">京都府京都市右京区太秦森ケ東町29-7
075-871-0146　月・火休
L:1200-LO1400　日祝予約要
D:1800-2230　　全日予約要
</t>
    <rPh sb="0" eb="3">
      <t>キョウトフ</t>
    </rPh>
    <rPh sb="33" eb="34">
      <t>ゲツ</t>
    </rPh>
    <rPh sb="35" eb="36">
      <t>ヒ</t>
    </rPh>
    <rPh sb="36" eb="37">
      <t>キュウ</t>
    </rPh>
    <rPh sb="52" eb="53">
      <t>ヒ</t>
    </rPh>
    <rPh sb="53" eb="54">
      <t>シュク</t>
    </rPh>
    <rPh sb="54" eb="56">
      <t>ヨヤク</t>
    </rPh>
    <rPh sb="56" eb="57">
      <t>ヨウ</t>
    </rPh>
    <rPh sb="71" eb="73">
      <t>ゼンジツ</t>
    </rPh>
    <rPh sb="73" eb="75">
      <t>ヨヤク</t>
    </rPh>
    <rPh sb="75" eb="76">
      <t>ヨウ</t>
    </rPh>
    <rPh sb="76" eb="77">
      <t>ヨウ</t>
    </rPh>
    <phoneticPr fontId="1"/>
  </si>
  <si>
    <r>
      <t xml:space="preserve">ミンスクの台所
</t>
    </r>
    <r>
      <rPr>
        <sz val="11"/>
        <color indexed="10"/>
        <rFont val="ＭＳ Ｐゴシック"/>
        <family val="3"/>
        <charset val="128"/>
      </rPr>
      <t xml:space="preserve">情報変更(2016/01/01確認)
</t>
    </r>
    <r>
      <rPr>
        <sz val="11"/>
        <color indexed="10"/>
        <rFont val="ＭＳ Ｐゴシック"/>
        <family val="3"/>
        <charset val="128"/>
      </rPr>
      <t>URL追加（2017/01/01確認）
移転(2019/03/18)
情報変更(2022/01/01確認)
閉店(2022/05/15)(2022/01/01確認)</t>
    </r>
    <rPh sb="5" eb="7">
      <t>ダイドコロ</t>
    </rPh>
    <rPh sb="30" eb="32">
      <t>ツイカ</t>
    </rPh>
    <rPh sb="43" eb="45">
      <t>カクニン</t>
    </rPh>
    <rPh sb="47" eb="49">
      <t>イテン</t>
    </rPh>
    <rPh sb="81" eb="83">
      <t>ヘイテン</t>
    </rPh>
    <phoneticPr fontId="1"/>
  </si>
  <si>
    <r>
      <t xml:space="preserve">Café Haiti[カフェ・ハイチ]
</t>
    </r>
    <r>
      <rPr>
        <sz val="11"/>
        <color indexed="10"/>
        <rFont val="ＭＳ Ｐゴシック"/>
        <family val="3"/>
        <charset val="128"/>
      </rPr>
      <t>2016/07/02 移転(2017/01/01確認)
情報変更</t>
    </r>
    <r>
      <rPr>
        <sz val="11"/>
        <color indexed="10"/>
        <rFont val="ＭＳ Ｐゴシック"/>
        <family val="3"/>
        <charset val="128"/>
      </rPr>
      <t>(2018/01/01</t>
    </r>
    <r>
      <rPr>
        <sz val="11"/>
        <color indexed="10"/>
        <rFont val="ＭＳ Ｐゴシック"/>
        <family val="3"/>
        <charset val="128"/>
      </rPr>
      <t>確認</t>
    </r>
    <r>
      <rPr>
        <sz val="11"/>
        <color indexed="10"/>
        <rFont val="ＭＳ Ｐゴシック"/>
        <family val="3"/>
        <charset val="128"/>
      </rPr>
      <t>)
情報変更(2019/01/01)
情報変更(2022/01/01)
情報変更(2023/01/01)</t>
    </r>
    <rPh sb="31" eb="33">
      <t>イテン</t>
    </rPh>
    <phoneticPr fontId="1"/>
  </si>
  <si>
    <t>東京都中野区中野3-15-8
マンション増田103
03-6454-1512　金休
1000-LO1430 日月
1000-LO1630 火-木・土</t>
    <rPh sb="39" eb="40">
      <t>カネ</t>
    </rPh>
    <rPh sb="40" eb="41">
      <t>キュウ</t>
    </rPh>
    <rPh sb="54" eb="55">
      <t>ニチ</t>
    </rPh>
    <rPh sb="55" eb="56">
      <t>ゲツ</t>
    </rPh>
    <rPh sb="69" eb="70">
      <t>ヒ</t>
    </rPh>
    <rPh sb="71" eb="72">
      <t>モク</t>
    </rPh>
    <rPh sb="73" eb="74">
      <t>ド</t>
    </rPh>
    <phoneticPr fontId="1"/>
  </si>
  <si>
    <t>東京都港区新橋2-9-17 2F
050-5783-1423 日祝休
L:1130-LO1400
D:1730-LO2230</t>
    <rPh sb="33" eb="34">
      <t>キュウ</t>
    </rPh>
    <phoneticPr fontId="1"/>
  </si>
  <si>
    <r>
      <t xml:space="preserve">restaurant malta［レストラン マルタ］ 
</t>
    </r>
    <r>
      <rPr>
        <sz val="11"/>
        <color indexed="10"/>
        <rFont val="ＭＳ Ｐゴシック"/>
        <family val="3"/>
        <charset val="128"/>
      </rPr>
      <t xml:space="preserve">旧店名：Trattoria Malta[トラットリア マルタ]
移転＆店名変更＆URL追加(2016/08/08)
(2017/01/01確認)
URL変更(2019/01/0!1確認)
情報変更(2023/01/01確認)
</t>
    </r>
    <rPh sb="61" eb="63">
      <t>イテン</t>
    </rPh>
    <rPh sb="64" eb="66">
      <t>テンメイ</t>
    </rPh>
    <rPh sb="66" eb="68">
      <t>ヘンコウ</t>
    </rPh>
    <rPh sb="72" eb="74">
      <t>ツイカ</t>
    </rPh>
    <rPh sb="98" eb="100">
      <t>カクニン</t>
    </rPh>
    <rPh sb="105" eb="107">
      <t>ヘンコウ</t>
    </rPh>
    <rPh sb="119" eb="121">
      <t>カクニン</t>
    </rPh>
    <phoneticPr fontId="1"/>
  </si>
  <si>
    <t>東京都葛飾区亀有5-19-2 2F
03-5856-2454 月火休
1700-LO2200(水-日)</t>
    <rPh sb="31" eb="32">
      <t>ゲツ</t>
    </rPh>
    <rPh sb="32" eb="33">
      <t>ヒ</t>
    </rPh>
    <rPh sb="33" eb="34">
      <t>キュウ</t>
    </rPh>
    <rPh sb="47" eb="48">
      <t>スイ</t>
    </rPh>
    <rPh sb="49" eb="50">
      <t>ヒ</t>
    </rPh>
    <phoneticPr fontId="1"/>
  </si>
  <si>
    <t>東京都大田区蒲田5-7-6
03-6715-7629 無休
L:1130-1400 土日
D:1700-LO2100 月-土
D:1700-LO2000 日祝</t>
    <rPh sb="27" eb="28">
      <t>ム</t>
    </rPh>
    <rPh sb="28" eb="29">
      <t>キュウ</t>
    </rPh>
    <rPh sb="42" eb="43">
      <t>ド</t>
    </rPh>
    <rPh sb="43" eb="44">
      <t>ニチ</t>
    </rPh>
    <rPh sb="59" eb="60">
      <t>ツキ</t>
    </rPh>
    <rPh sb="61" eb="62">
      <t>ド</t>
    </rPh>
    <rPh sb="77" eb="78">
      <t>ニチ</t>
    </rPh>
    <rPh sb="78" eb="79">
      <t>シュク</t>
    </rPh>
    <phoneticPr fontId="1"/>
  </si>
  <si>
    <r>
      <t xml:space="preserve">SPYRO'S
[スピローズ]
</t>
    </r>
    <r>
      <rPr>
        <sz val="11"/>
        <color indexed="10"/>
        <rFont val="ＭＳ Ｐゴシック"/>
        <family val="3"/>
        <charset val="128"/>
      </rPr>
      <t>情報変更(2019/01/01確認)
情報変更(2020/04/09確認)
情報変更(2022/01/01確認)
情報変更(2023/01/01確認)</t>
    </r>
    <r>
      <rPr>
        <sz val="11"/>
        <rFont val="ＭＳ Ｐゴシック"/>
        <family val="3"/>
        <charset val="128"/>
        <scheme val="minor"/>
      </rPr>
      <t xml:space="preserve">
</t>
    </r>
    <rPh sb="50" eb="52">
      <t>カクニン</t>
    </rPh>
    <phoneticPr fontId="1"/>
  </si>
  <si>
    <t>https://le-bretagne.com/creperie/kagurazaka/</t>
    <phoneticPr fontId="1"/>
  </si>
  <si>
    <r>
      <t xml:space="preserve">CAFE CREPERIE LE BRETAGNE
[カフェ クレープリー ル ブルターニュ]
</t>
    </r>
    <r>
      <rPr>
        <sz val="11"/>
        <color indexed="10"/>
        <rFont val="ＭＳ Ｐゴシック"/>
        <family val="3"/>
        <charset val="128"/>
      </rPr>
      <t>情報変更(2022/01/01確認)</t>
    </r>
    <r>
      <rPr>
        <sz val="11"/>
        <rFont val="ＭＳ Ｐゴシック"/>
        <family val="3"/>
        <charset val="128"/>
        <scheme val="minor"/>
      </rPr>
      <t xml:space="preserve">
</t>
    </r>
    <r>
      <rPr>
        <sz val="11"/>
        <color indexed="10"/>
        <rFont val="ＭＳ Ｐゴシック"/>
        <family val="3"/>
        <charset val="128"/>
      </rPr>
      <t xml:space="preserve">店名・店舗・情報など変更(2023/01/01確認)
</t>
    </r>
    <r>
      <rPr>
        <sz val="11"/>
        <rFont val="ＭＳ Ｐゴシック"/>
        <family val="3"/>
        <charset val="128"/>
        <scheme val="minor"/>
      </rPr>
      <t xml:space="preserve">
</t>
    </r>
    <r>
      <rPr>
        <strike/>
        <sz val="11"/>
        <rFont val="ＭＳ Ｐゴシック"/>
        <family val="3"/>
        <charset val="128"/>
      </rPr>
      <t xml:space="preserve">Le BRETAGNE Bar a Cidre-Restaurant
[ル・ブルターニュ・バー・ア・シードル・レストラン]
</t>
    </r>
    <rPh sb="48" eb="50">
      <t>ジョウホウ</t>
    </rPh>
    <rPh sb="50" eb="52">
      <t>ヘンコウ</t>
    </rPh>
    <rPh sb="63" eb="65">
      <t>カクニン</t>
    </rPh>
    <rPh sb="67" eb="69">
      <t>テンメイ</t>
    </rPh>
    <rPh sb="70" eb="72">
      <t>テンポ</t>
    </rPh>
    <rPh sb="73" eb="75">
      <t>ジョウホウ</t>
    </rPh>
    <rPh sb="77" eb="79">
      <t>ヘンコウ</t>
    </rPh>
    <phoneticPr fontId="1"/>
  </si>
  <si>
    <t xml:space="preserve">東京都新宿区神楽坂4-2
コンフォート神楽坂 1F
03-3235-3001 無休
1130-LO2200(月-金)
1000-LO2200(土日祝)
</t>
    <rPh sb="39" eb="40">
      <t>ム</t>
    </rPh>
    <rPh sb="40" eb="41">
      <t>キュウ</t>
    </rPh>
    <rPh sb="54" eb="55">
      <t>ゲツ</t>
    </rPh>
    <rPh sb="56" eb="57">
      <t>キン</t>
    </rPh>
    <rPh sb="71" eb="73">
      <t>ドニチ</t>
    </rPh>
    <rPh sb="73" eb="74">
      <t>シュク</t>
    </rPh>
    <phoneticPr fontId="1"/>
  </si>
  <si>
    <t>東京都世田谷区宮坂2-18-3
キャッスル経堂B1F
03-5450-1535 月火休
1800-LO2200 水-金
1500-LO2200 土日祝</t>
    <rPh sb="0" eb="3">
      <t>トウキョウト</t>
    </rPh>
    <rPh sb="3" eb="7">
      <t>セタガヤク</t>
    </rPh>
    <rPh sb="7" eb="9">
      <t>ミヤサカ</t>
    </rPh>
    <rPh sb="21" eb="23">
      <t>キョウドウ</t>
    </rPh>
    <rPh sb="40" eb="41">
      <t>ゲツ</t>
    </rPh>
    <rPh sb="41" eb="42">
      <t>ヒ</t>
    </rPh>
    <rPh sb="42" eb="43">
      <t>キュウ</t>
    </rPh>
    <rPh sb="56" eb="57">
      <t>スイ</t>
    </rPh>
    <rPh sb="58" eb="59">
      <t>キン</t>
    </rPh>
    <rPh sb="72" eb="74">
      <t>ドニチ</t>
    </rPh>
    <rPh sb="74" eb="75">
      <t>シュク</t>
    </rPh>
    <phoneticPr fontId="1"/>
  </si>
  <si>
    <r>
      <t xml:space="preserve">IngoBingo
[インゴビンゴ]
</t>
    </r>
    <r>
      <rPr>
        <sz val="11"/>
        <color indexed="10"/>
        <rFont val="ＭＳ Ｐゴシック"/>
        <family val="3"/>
        <charset val="128"/>
      </rPr>
      <t>情報変更(2022/01/01確認)
情報変更(2023/01/01確認)</t>
    </r>
    <phoneticPr fontId="1"/>
  </si>
  <si>
    <t>東京都豊島区東池袋1-8-1 WACCA 5F
03-5944-9829 無休
L:1100-LI1415 月-金
D:1730-LI2130 月-金
D:1700-LI2130)土日祝</t>
    <rPh sb="37" eb="38">
      <t>ム</t>
    </rPh>
    <rPh sb="38" eb="39">
      <t>キュウ</t>
    </rPh>
    <rPh sb="90" eb="92">
      <t>ドニチ</t>
    </rPh>
    <rPh sb="92" eb="93">
      <t>シュク</t>
    </rPh>
    <phoneticPr fontId="1"/>
  </si>
  <si>
    <r>
      <t xml:space="preserve">TUCANO'S Churrascaria Brasileira 池袋
[トゥッカーノ]
</t>
    </r>
    <r>
      <rPr>
        <sz val="11"/>
        <color indexed="10"/>
        <rFont val="ＭＳ Ｐゴシック"/>
        <family val="3"/>
        <charset val="128"/>
      </rPr>
      <t>情報変更(2022/01/01確認)
情報変更(2023/01/01確認)</t>
    </r>
    <phoneticPr fontId="1"/>
  </si>
  <si>
    <t>https://singaporeseafood.jp/</t>
    <phoneticPr fontId="1"/>
  </si>
  <si>
    <t xml:space="preserve">東京都千代田区六番町11－7
アークスアトリウムB1F
03-5276-2432 無休
L:1130-LO1400
D:1800-LO2100
</t>
    <phoneticPr fontId="1"/>
  </si>
  <si>
    <t>https://manuel.jp/manuelyotsuya/</t>
    <phoneticPr fontId="1"/>
  </si>
  <si>
    <r>
      <t xml:space="preserve">MANUEL CASA DE FADO
[カーザ・デ・ファド]
ポルトガル料理専門店 マヌエル 四谷店
</t>
    </r>
    <r>
      <rPr>
        <sz val="11"/>
        <color indexed="10"/>
        <rFont val="ＭＳ Ｐゴシック"/>
        <family val="3"/>
        <charset val="128"/>
      </rPr>
      <t>情報変更(2022/01/01確認)
情報変更&amp;URL変更(2023/01/01確認)</t>
    </r>
    <rPh sb="79" eb="81">
      <t>ヘンコウ</t>
    </rPh>
    <phoneticPr fontId="1"/>
  </si>
  <si>
    <t>https://www.facebook.com/yumitake1015/</t>
    <phoneticPr fontId="1"/>
  </si>
  <si>
    <t>東京都杉並区西荻南2-22-11 2F
050-5286-8457 月休
L:1200-LO1500 土日祝
D:1800-LO2200 月-金
D:1800-LO2200 土日祝</t>
    <rPh sb="34" eb="35">
      <t>ゲツ</t>
    </rPh>
    <rPh sb="35" eb="36">
      <t>キュウ</t>
    </rPh>
    <rPh sb="69" eb="70">
      <t>ゲツ</t>
    </rPh>
    <rPh sb="71" eb="72">
      <t>キン</t>
    </rPh>
    <phoneticPr fontId="1"/>
  </si>
  <si>
    <t>住所／情報(2023/1/1全確認)</t>
    <rPh sb="0" eb="2">
      <t>ジュウショ</t>
    </rPh>
    <rPh sb="3" eb="5">
      <t>ジョウホウ</t>
    </rPh>
    <phoneticPr fontId="1"/>
  </si>
  <si>
    <t>東京都渋谷区猿楽町17-16
代官山フォーラムB1F
03-5458-6324　月休(祝日時翌日) 
L:1200-1530(LO1330)
D:1800-2300(LO2000)</t>
    <rPh sb="0" eb="2">
      <t>トウキョウ</t>
    </rPh>
    <rPh sb="2" eb="3">
      <t>ト</t>
    </rPh>
    <rPh sb="3" eb="6">
      <t>シブヤク</t>
    </rPh>
    <rPh sb="6" eb="9">
      <t>サルガクチョウ</t>
    </rPh>
    <rPh sb="15" eb="18">
      <t>ダイカンヤマ</t>
    </rPh>
    <rPh sb="40" eb="41">
      <t>ゲツ</t>
    </rPh>
    <rPh sb="41" eb="42">
      <t>キュウ</t>
    </rPh>
    <rPh sb="43" eb="45">
      <t>シュクジツ</t>
    </rPh>
    <rPh sb="45" eb="46">
      <t>ジ</t>
    </rPh>
    <rPh sb="46" eb="48">
      <t>ヨクジツ</t>
    </rPh>
    <phoneticPr fontId="1"/>
  </si>
  <si>
    <r>
      <t xml:space="preserve">Maison PAUL BOCUSE
[メゾン ポール・ボキューズ]
</t>
    </r>
    <r>
      <rPr>
        <sz val="11"/>
        <color indexed="10"/>
        <rFont val="ＭＳ Ｐゴシック"/>
        <family val="3"/>
        <charset val="128"/>
      </rPr>
      <t>情報変更（2022/01/01確認）
情報変更（2023/01/01確認）</t>
    </r>
    <phoneticPr fontId="1"/>
  </si>
  <si>
    <t>東京都渋谷区猿楽町17-10
代官山アートビレッジ1F
03-5456-7033　無休
1100-2200 日-木
1100-2300 金土祝前　</t>
    <rPh sb="0" eb="2">
      <t>トウキョウ</t>
    </rPh>
    <rPh sb="2" eb="3">
      <t>ト</t>
    </rPh>
    <rPh sb="3" eb="6">
      <t>シブヤク</t>
    </rPh>
    <rPh sb="6" eb="9">
      <t>サルガクチョウ</t>
    </rPh>
    <rPh sb="15" eb="18">
      <t>ダイカンヤマ</t>
    </rPh>
    <rPh sb="41" eb="43">
      <t>ムキュウ</t>
    </rPh>
    <rPh sb="54" eb="55">
      <t>ニチ</t>
    </rPh>
    <rPh sb="56" eb="57">
      <t>モク</t>
    </rPh>
    <phoneticPr fontId="1"/>
  </si>
  <si>
    <r>
      <t xml:space="preserve">ALOHA TABLE Daikanyama Forest
[アロハテーブル]
</t>
    </r>
    <r>
      <rPr>
        <sz val="11"/>
        <color indexed="10"/>
        <rFont val="ＭＳ Ｐゴシック"/>
        <family val="3"/>
        <charset val="128"/>
      </rPr>
      <t>URL変更(2014/04/13確認)
情報変更（2022/01/01確認）
情報変更（2023/01/01確認）</t>
    </r>
    <r>
      <rPr>
        <sz val="11"/>
        <rFont val="ＭＳ Ｐゴシック"/>
        <family val="3"/>
        <charset val="128"/>
        <scheme val="minor"/>
      </rPr>
      <t xml:space="preserve">
</t>
    </r>
    <rPh sb="43" eb="45">
      <t>ヘンコウ</t>
    </rPh>
    <rPh sb="56" eb="58">
      <t>カクニン</t>
    </rPh>
    <phoneticPr fontId="1"/>
  </si>
  <si>
    <t>ガンビア</t>
    <phoneticPr fontId="1"/>
  </si>
  <si>
    <t>https://www.facebook.com/profile.php?id=100064739783371&amp;ref=page_internal</t>
    <phoneticPr fontId="1"/>
  </si>
  <si>
    <t>愛知県名古屋市西区中小田井5-16
080-9111-7280　月休(予約があればオープン)
050-5590-0933　この番号は無効？
L:1130-LO1430 火-金
D:1700-LO2130 火-金
1130-LO2300 土日</t>
    <rPh sb="32" eb="33">
      <t>ゲツ</t>
    </rPh>
    <rPh sb="33" eb="34">
      <t>キュウ</t>
    </rPh>
    <rPh sb="35" eb="37">
      <t>ヨヤク</t>
    </rPh>
    <rPh sb="63" eb="65">
      <t>バンゴウ</t>
    </rPh>
    <rPh sb="66" eb="68">
      <t>ムコウ</t>
    </rPh>
    <rPh sb="84" eb="85">
      <t>ヒ</t>
    </rPh>
    <rPh sb="86" eb="87">
      <t>キン</t>
    </rPh>
    <phoneticPr fontId="1"/>
  </si>
  <si>
    <t>African Restaurant Jollof Kitchen
[ジョロフキッチン]</t>
    <phoneticPr fontId="1"/>
  </si>
  <si>
    <t>https://etruschi.jp/</t>
    <phoneticPr fontId="1"/>
  </si>
  <si>
    <t xml:space="preserve">東京都港区新橋1-2-6
第一ホテル東京 2階
03-6273-3308　無休
L:1100-LO1430
D:1730-LO2000
</t>
    <rPh sb="37" eb="39">
      <t>ムキュウ</t>
    </rPh>
    <phoneticPr fontId="1"/>
  </si>
  <si>
    <r>
      <t xml:space="preserve">家全七福 SEVENTH SON
[カゼンシチフク セブンス サン]
</t>
    </r>
    <r>
      <rPr>
        <strike/>
        <sz val="11"/>
        <rFont val="ＭＳ Ｐゴシック"/>
        <family val="3"/>
        <charset val="128"/>
      </rPr>
      <t>福臨門</t>
    </r>
    <r>
      <rPr>
        <strike/>
        <sz val="11"/>
        <rFont val="ＭＳ Ｐゴシック"/>
        <family val="3"/>
        <charset val="128"/>
      </rPr>
      <t xml:space="preserve"> </t>
    </r>
    <r>
      <rPr>
        <strike/>
        <sz val="11"/>
        <rFont val="ＭＳ Ｐゴシック"/>
        <family val="3"/>
        <charset val="128"/>
      </rPr>
      <t>家全七福</t>
    </r>
    <r>
      <rPr>
        <strike/>
        <sz val="11"/>
        <rFont val="ＭＳ Ｐゴシック"/>
        <family val="3"/>
        <charset val="128"/>
      </rPr>
      <t xml:space="preserve"> by SEVENTH SON
[</t>
    </r>
    <r>
      <rPr>
        <strike/>
        <sz val="11"/>
        <rFont val="ＭＳ Ｐゴシック"/>
        <family val="3"/>
        <charset val="128"/>
      </rPr>
      <t>フクリンモンカゼンシチフク</t>
    </r>
    <r>
      <rPr>
        <strike/>
        <sz val="11"/>
        <rFont val="ＭＳ Ｐゴシック"/>
        <family val="3"/>
        <charset val="128"/>
      </rPr>
      <t xml:space="preserve"> ]
福</t>
    </r>
    <r>
      <rPr>
        <strike/>
        <sz val="11"/>
        <rFont val="ＭＳ Ｐゴシック"/>
        <family val="3"/>
        <charset val="128"/>
      </rPr>
      <t xml:space="preserve">臨門魚翅海鮮酒家
［フクリンモンギョシカイセンシュカ］
</t>
    </r>
    <r>
      <rPr>
        <sz val="11"/>
        <color indexed="10"/>
        <rFont val="ＭＳ Ｐゴシック"/>
        <family val="3"/>
        <charset val="128"/>
      </rPr>
      <t xml:space="preserve">URL変更
店舗移転
情報変更(2011/01/01確認)
情報変更(2012/02/01確認)
店名変更＆URL変更(2014/12/31確認)
店名変更(2016/01/01確認)
店舗移転(2017/01/01確認)
情報変更(2018/01/01確認)
店舗移転(2022/12/01)&amp;情報変更(2023/01/01確認)
</t>
    </r>
    <r>
      <rPr>
        <sz val="11"/>
        <color indexed="10"/>
        <rFont val="ＭＳ Ｐゴシック"/>
        <family val="3"/>
        <charset val="128"/>
      </rPr>
      <t xml:space="preserve">情報変更(2024/01/01確認)
</t>
    </r>
    <rPh sb="113" eb="115">
      <t>イテン</t>
    </rPh>
    <rPh sb="131" eb="133">
      <t>カクニン</t>
    </rPh>
    <rPh sb="154" eb="156">
      <t>テンメイ</t>
    </rPh>
    <rPh sb="156" eb="158">
      <t>ヘンコウ</t>
    </rPh>
    <rPh sb="213" eb="215">
      <t>カクニン</t>
    </rPh>
    <rPh sb="217" eb="219">
      <t>ジョウホウ</t>
    </rPh>
    <rPh sb="219" eb="221">
      <t>ヘンコウ</t>
    </rPh>
    <rPh sb="253" eb="255">
      <t>ジョウホウ</t>
    </rPh>
    <rPh sb="255" eb="257">
      <t>ヘンコウ</t>
    </rPh>
    <phoneticPr fontId="1"/>
  </si>
  <si>
    <t>東京都豊島区西池袋3-22-6
03-5391-7638　不定休
L:1100-LO1445(月-金)
D:1700-LO2145(月-金・日)
1100-LO2145(土)</t>
    <rPh sb="29" eb="31">
      <t>フテイ</t>
    </rPh>
    <rPh sb="47" eb="48">
      <t>ゲツ</t>
    </rPh>
    <rPh sb="49" eb="50">
      <t>キン</t>
    </rPh>
    <rPh sb="70" eb="71">
      <t>ニチ</t>
    </rPh>
    <rPh sb="85" eb="86">
      <t>ド</t>
    </rPh>
    <phoneticPr fontId="1"/>
  </si>
  <si>
    <r>
      <t xml:space="preserve">Ｍａｌａｙｃｈａｎ[マレーチャン]
</t>
    </r>
    <r>
      <rPr>
        <sz val="11"/>
        <color indexed="10"/>
        <rFont val="ＭＳ Ｐゴシック"/>
        <family val="3"/>
        <charset val="128"/>
      </rPr>
      <t>URL変更＆情報変更(2012/02/01確認)</t>
    </r>
    <r>
      <rPr>
        <sz val="11"/>
        <rFont val="ＭＳ Ｐゴシック"/>
        <family val="3"/>
        <charset val="128"/>
        <scheme val="minor"/>
      </rPr>
      <t xml:space="preserve">
</t>
    </r>
    <r>
      <rPr>
        <sz val="11"/>
        <color indexed="10"/>
        <rFont val="ＭＳ Ｐゴシック"/>
        <family val="3"/>
        <charset val="128"/>
      </rPr>
      <t>情報変更(2017/01/01確認)
情報変更(2018/01/01確認)
情報変更</t>
    </r>
    <r>
      <rPr>
        <sz val="11"/>
        <color indexed="10"/>
        <rFont val="ＭＳ Ｐゴシック"/>
        <family val="3"/>
        <charset val="128"/>
      </rPr>
      <t>(2020/04/09</t>
    </r>
    <r>
      <rPr>
        <sz val="11"/>
        <color indexed="10"/>
        <rFont val="ＭＳ Ｐゴシック"/>
        <family val="3"/>
        <charset val="128"/>
      </rPr>
      <t>確認</t>
    </r>
    <r>
      <rPr>
        <sz val="11"/>
        <color indexed="10"/>
        <rFont val="ＭＳ Ｐゴシック"/>
        <family val="3"/>
        <charset val="128"/>
      </rPr>
      <t xml:space="preserve">)
情報変更(2022/01/01確認)
情報変更(2024/01/01確認)
</t>
    </r>
    <rPh sb="24" eb="26">
      <t>ジョウホウ</t>
    </rPh>
    <rPh sb="26" eb="28">
      <t>ヘンコウ</t>
    </rPh>
    <phoneticPr fontId="1"/>
  </si>
  <si>
    <t>東京都中央区銀座5-7-10
イグジットメルサ 7F
03-6274-6670
無休(ビルに準じる)
L:1100-LO1500(月-金)
D:1700-LO2100(月-金)
1100-LO2100(土日祝)</t>
    <rPh sb="46" eb="47">
      <t>ジュン</t>
    </rPh>
    <rPh sb="65" eb="66">
      <t>ゲツ</t>
    </rPh>
    <rPh sb="67" eb="68">
      <t>キン</t>
    </rPh>
    <rPh sb="101" eb="103">
      <t>ドニチ</t>
    </rPh>
    <rPh sb="103" eb="104">
      <t>シュク</t>
    </rPh>
    <phoneticPr fontId="1"/>
  </si>
  <si>
    <r>
      <t xml:space="preserve">ROGOVSKI[ロゴスキー]
</t>
    </r>
    <r>
      <rPr>
        <sz val="11"/>
        <color indexed="10"/>
        <rFont val="ＭＳ Ｐゴシック"/>
        <family val="3"/>
        <charset val="128"/>
      </rPr>
      <t>店舗移転
店舗移転(</t>
    </r>
    <r>
      <rPr>
        <sz val="11"/>
        <color indexed="10"/>
        <rFont val="ＭＳ Ｐゴシック"/>
        <family val="3"/>
        <charset val="128"/>
      </rPr>
      <t>2015/09/18移転</t>
    </r>
    <r>
      <rPr>
        <sz val="11"/>
        <color indexed="10"/>
        <rFont val="ＭＳ Ｐゴシック"/>
        <family val="3"/>
        <charset val="128"/>
      </rPr>
      <t>)
情報変更（</t>
    </r>
    <r>
      <rPr>
        <sz val="11"/>
        <color indexed="10"/>
        <rFont val="ＭＳ Ｐゴシック"/>
        <family val="3"/>
        <charset val="128"/>
      </rPr>
      <t>2018/01/01</t>
    </r>
    <r>
      <rPr>
        <sz val="11"/>
        <color indexed="10"/>
        <rFont val="ＭＳ Ｐゴシック"/>
        <family val="3"/>
        <charset val="128"/>
      </rPr>
      <t xml:space="preserve">確認）
</t>
    </r>
    <r>
      <rPr>
        <sz val="11"/>
        <color indexed="10"/>
        <rFont val="ＭＳ Ｐゴシック"/>
        <family val="3"/>
        <charset val="128"/>
      </rPr>
      <t>情報変更（2019/01/01確認）
情報変更（2020/04/09確認）
情報変更(2022/01/01確認)
情報変更(2023/01/01確認)
情報変更(2024/01/01確認)</t>
    </r>
    <r>
      <rPr>
        <sz val="11"/>
        <rFont val="ＭＳ Ｐゴシック"/>
        <family val="3"/>
        <charset val="128"/>
        <scheme val="minor"/>
      </rPr>
      <t xml:space="preserve">
</t>
    </r>
    <rPh sb="36" eb="38">
      <t>イテン</t>
    </rPh>
    <phoneticPr fontId="1"/>
  </si>
  <si>
    <t>https://alltgott2002.com/</t>
    <phoneticPr fontId="1"/>
  </si>
  <si>
    <t>東京都渋谷区上原1-22-5
03-3466-9590
不定期営業</t>
    <rPh sb="0" eb="3">
      <t>トウキョウト</t>
    </rPh>
    <rPh sb="3" eb="6">
      <t>シブヤク</t>
    </rPh>
    <rPh sb="6" eb="8">
      <t>ウエハラ</t>
    </rPh>
    <rPh sb="28" eb="31">
      <t>フテイキ</t>
    </rPh>
    <rPh sb="31" eb="33">
      <t>エイギョウ</t>
    </rPh>
    <phoneticPr fontId="1"/>
  </si>
  <si>
    <r>
      <t xml:space="preserve">Gatemo Tabum［ガテモタブン］
</t>
    </r>
    <r>
      <rPr>
        <sz val="11"/>
        <color indexed="10"/>
        <rFont val="ＭＳ Ｐゴシック"/>
        <family val="3"/>
        <charset val="128"/>
      </rPr>
      <t>情報変更（2011/01/01確認）
情報変更（2019/01/01確認）
情報変更（2022/01/01確認）</t>
    </r>
    <r>
      <rPr>
        <sz val="11"/>
        <rFont val="ＭＳ Ｐゴシック"/>
        <family val="3"/>
        <charset val="128"/>
        <scheme val="minor"/>
      </rPr>
      <t xml:space="preserve">※大改装休業中
</t>
    </r>
    <r>
      <rPr>
        <sz val="11"/>
        <color indexed="10"/>
        <rFont val="ＭＳ Ｐゴシック"/>
        <family val="3"/>
        <charset val="128"/>
      </rPr>
      <t>情報変更（2023/01/01確認）
情報変更（2024/01/01確認）</t>
    </r>
    <rPh sb="78" eb="81">
      <t>ダイカイソウ</t>
    </rPh>
    <rPh sb="81" eb="84">
      <t>キュウギョウチュウ</t>
    </rPh>
    <phoneticPr fontId="1"/>
  </si>
  <si>
    <t xml:space="preserve">東京都豊島区上池袋2-15-15
ザ・ペネンシュラ田中2階 
070-6970-2946 月休
1800-2200
</t>
    <rPh sb="45" eb="46">
      <t>ツキ</t>
    </rPh>
    <phoneticPr fontId="1"/>
  </si>
  <si>
    <r>
      <t xml:space="preserve">月の砂漠
</t>
    </r>
    <r>
      <rPr>
        <sz val="11"/>
        <color indexed="10"/>
        <rFont val="ＭＳ Ｐゴシック"/>
        <family val="3"/>
        <charset val="128"/>
      </rPr>
      <t>情報変更(2012/02/01確認)
情報変更</t>
    </r>
    <r>
      <rPr>
        <sz val="11"/>
        <color indexed="10"/>
        <rFont val="ＭＳ Ｐゴシック"/>
        <family val="3"/>
        <charset val="128"/>
      </rPr>
      <t>(2017/01/01</t>
    </r>
    <r>
      <rPr>
        <sz val="11"/>
        <color indexed="10"/>
        <rFont val="ＭＳ Ｐゴシック"/>
        <family val="3"/>
        <charset val="128"/>
      </rPr>
      <t>確認</t>
    </r>
    <r>
      <rPr>
        <sz val="11"/>
        <color indexed="10"/>
        <rFont val="ＭＳ Ｐゴシック"/>
        <family val="3"/>
        <charset val="128"/>
      </rPr>
      <t>)
店舗移転＆情報変更(2018/01/01確認)
URL変更＆情報変更(2020/04/09確認)
情報変更(2022/01/01確認)
情報変更(2024/01/01確認)</t>
    </r>
    <rPh sb="0" eb="1">
      <t>ツキ</t>
    </rPh>
    <rPh sb="2" eb="4">
      <t>サバク</t>
    </rPh>
    <rPh sb="5" eb="7">
      <t>ジョウホウ</t>
    </rPh>
    <rPh sb="7" eb="9">
      <t>ヘンコウ</t>
    </rPh>
    <rPh sb="20" eb="22">
      <t>カクニン</t>
    </rPh>
    <rPh sb="43" eb="45">
      <t>テンポ</t>
    </rPh>
    <rPh sb="45" eb="47">
      <t>イテン</t>
    </rPh>
    <rPh sb="48" eb="50">
      <t>ジョウホウ</t>
    </rPh>
    <rPh sb="50" eb="52">
      <t>ヘンコウ</t>
    </rPh>
    <rPh sb="63" eb="65">
      <t>カクニン</t>
    </rPh>
    <rPh sb="70" eb="72">
      <t>ヘンコウ</t>
    </rPh>
    <phoneticPr fontId="1"/>
  </si>
  <si>
    <t>https://www.facebook.com/africayashizake/</t>
    <phoneticPr fontId="1"/>
  </si>
  <si>
    <t xml:space="preserve">東京都武蔵野市吉祥寺南町2-13-4
オフィスワンB103
0422-49-7302　月木金休
1700-LO2100
</t>
    <rPh sb="44" eb="45">
      <t>モク</t>
    </rPh>
    <rPh sb="45" eb="46">
      <t>キン</t>
    </rPh>
    <rPh sb="46" eb="47">
      <t>ヤス</t>
    </rPh>
    <phoneticPr fontId="1"/>
  </si>
  <si>
    <r>
      <t xml:space="preserve">アフリカ大陸
</t>
    </r>
    <r>
      <rPr>
        <sz val="11"/>
        <color indexed="10"/>
        <rFont val="ＭＳ Ｐゴシック"/>
        <family val="3"/>
        <charset val="128"/>
      </rPr>
      <t>URL変更＆情報変更(2016/01/01確認)
情報変更</t>
    </r>
    <r>
      <rPr>
        <sz val="11"/>
        <color indexed="10"/>
        <rFont val="ＭＳ Ｐゴシック"/>
        <family val="3"/>
        <charset val="128"/>
      </rPr>
      <t>(2017/01/01</t>
    </r>
    <r>
      <rPr>
        <sz val="11"/>
        <color indexed="10"/>
        <rFont val="ＭＳ Ｐゴシック"/>
        <family val="3"/>
        <charset val="128"/>
      </rPr>
      <t>確認</t>
    </r>
    <r>
      <rPr>
        <sz val="11"/>
        <color indexed="10"/>
        <rFont val="ＭＳ Ｐゴシック"/>
        <family val="3"/>
        <charset val="128"/>
      </rPr>
      <t>)
情報変更(2018/01/01確認)
情報変更(2019/01/01確認)
情報変更(2024/01/01確認)＆URL変更(2024/01/01確認)</t>
    </r>
    <rPh sb="4" eb="6">
      <t>タイリク</t>
    </rPh>
    <rPh sb="10" eb="12">
      <t>ヘンコウ</t>
    </rPh>
    <rPh sb="13" eb="15">
      <t>ジョウホウ</t>
    </rPh>
    <rPh sb="15" eb="17">
      <t>ヘンコウ</t>
    </rPh>
    <phoneticPr fontId="1"/>
  </si>
  <si>
    <t xml:space="preserve">東京都杉並区永福町3-49-9
03-3325-2823　無休
L:1100-1500
D:1700-LO2200
</t>
    <phoneticPr fontId="1"/>
  </si>
  <si>
    <r>
      <t xml:space="preserve">ネパール伝統家庭料理
NEPALI　CHULO[ネパーリ チューロ]
</t>
    </r>
    <r>
      <rPr>
        <sz val="11"/>
        <color indexed="10"/>
        <rFont val="ＭＳ Ｐゴシック"/>
        <family val="3"/>
        <charset val="128"/>
      </rPr>
      <t>UR</t>
    </r>
    <r>
      <rPr>
        <sz val="11"/>
        <color indexed="10"/>
        <rFont val="ＭＳ Ｐゴシック"/>
        <family val="3"/>
        <charset val="128"/>
      </rPr>
      <t xml:space="preserve">L消失＆情報変更（2012/02/01確認）
</t>
    </r>
    <r>
      <rPr>
        <sz val="11"/>
        <color indexed="10"/>
        <rFont val="ＭＳ Ｐゴシック"/>
        <family val="3"/>
        <charset val="128"/>
      </rPr>
      <t>URL追加（2019/01/01確認）
情報変更（2024/01/01確認）</t>
    </r>
    <rPh sb="41" eb="43">
      <t>ジョウホウ</t>
    </rPh>
    <rPh sb="43" eb="45">
      <t>ヘンコウ</t>
    </rPh>
    <rPh sb="63" eb="65">
      <t>ツイカ</t>
    </rPh>
    <rPh sb="80" eb="82">
      <t>ジョウホウ</t>
    </rPh>
    <rPh sb="82" eb="84">
      <t>ヘンコウ</t>
    </rPh>
    <phoneticPr fontId="1"/>
  </si>
  <si>
    <r>
      <t xml:space="preserve">HANNIBAL[ハンニバル]
</t>
    </r>
    <r>
      <rPr>
        <sz val="11"/>
        <color indexed="10"/>
        <rFont val="ＭＳ Ｐゴシック"/>
        <family val="3"/>
        <charset val="128"/>
      </rPr>
      <t>移転･URL変更(2012/09/01)
情報変更</t>
    </r>
    <r>
      <rPr>
        <sz val="11"/>
        <color indexed="10"/>
        <rFont val="ＭＳ Ｐゴシック"/>
        <family val="3"/>
        <charset val="128"/>
      </rPr>
      <t>(2014/12/31確認)
長期休業(2020/08/29)
URL消失(2024/01/01確認)</t>
    </r>
    <rPh sb="16" eb="18">
      <t>イテン</t>
    </rPh>
    <rPh sb="22" eb="24">
      <t>ヘンコウ</t>
    </rPh>
    <rPh sb="37" eb="39">
      <t>ジョウホウ</t>
    </rPh>
    <rPh sb="39" eb="41">
      <t>ヘンコウ</t>
    </rPh>
    <rPh sb="52" eb="54">
      <t>カクニン</t>
    </rPh>
    <rPh sb="56" eb="58">
      <t>チョウキ</t>
    </rPh>
    <rPh sb="58" eb="60">
      <t>キュウギョウ</t>
    </rPh>
    <rPh sb="76" eb="78">
      <t>ショウシツ</t>
    </rPh>
    <rPh sb="89" eb="91">
      <t>カクニン</t>
    </rPh>
    <phoneticPr fontId="1"/>
  </si>
  <si>
    <t>東京都中央区京橋2-6-14
日立第6ビル1F
03-5250-2055　月休
L:1130-LO1330
D:1730-LO2030</t>
    <rPh sb="37" eb="38">
      <t>ゲツ</t>
    </rPh>
    <rPh sb="38" eb="39">
      <t>キュウ</t>
    </rPh>
    <phoneticPr fontId="1"/>
  </si>
  <si>
    <r>
      <t xml:space="preserve">Dobro[ドブロ]
</t>
    </r>
    <r>
      <rPr>
        <sz val="11"/>
        <color indexed="10"/>
        <rFont val="ＭＳ Ｐゴシック"/>
        <family val="3"/>
        <charset val="128"/>
      </rPr>
      <t>URL変更(2014/04/11確認)
情報変更</t>
    </r>
    <r>
      <rPr>
        <sz val="11"/>
        <color indexed="10"/>
        <rFont val="ＭＳ Ｐゴシック"/>
        <family val="3"/>
        <charset val="128"/>
      </rPr>
      <t>(2014/12/31確認)
情報変更(2017/01/01確認)
情報変更(2018/01/01確認)
情報変更(2019/01/01確認)
情報変更(2022/01/01確認)
情報変更(2023/01/01確認)
情報変更(2024/01/01確認)</t>
    </r>
    <r>
      <rPr>
        <sz val="11"/>
        <rFont val="ＭＳ Ｐゴシック"/>
        <family val="3"/>
        <charset val="128"/>
        <scheme val="minor"/>
      </rPr>
      <t xml:space="preserve">
</t>
    </r>
    <rPh sb="27" eb="29">
      <t>カクニン</t>
    </rPh>
    <rPh sb="31" eb="33">
      <t>ジョウホウ</t>
    </rPh>
    <rPh sb="33" eb="35">
      <t>ヘンコウ</t>
    </rPh>
    <phoneticPr fontId="1"/>
  </si>
  <si>
    <t xml:space="preserve">東京都豊島区池袋2丁目58-8
TOビル2F
03-3981-8293　月休
1700-LO2130
</t>
    <rPh sb="36" eb="37">
      <t>ゲツ</t>
    </rPh>
    <rPh sb="37" eb="38">
      <t>キュウ</t>
    </rPh>
    <phoneticPr fontId="1"/>
  </si>
  <si>
    <r>
      <t xml:space="preserve">Arabian Restaurant PALMYRA
[アラビアレストラン　パルミラ]
</t>
    </r>
    <r>
      <rPr>
        <sz val="11"/>
        <color indexed="10"/>
        <rFont val="ＭＳ Ｐゴシック"/>
        <family val="3"/>
        <charset val="128"/>
      </rPr>
      <t xml:space="preserve">URL変更＆情報変更(2018/01/01確認)
情報変更(2022/01/01確認)
情報変更(2024/01/01確認)
</t>
    </r>
    <rPh sb="47" eb="49">
      <t>ヘンコウ</t>
    </rPh>
    <phoneticPr fontId="1"/>
  </si>
  <si>
    <t>東京都千代田区神田駿河台2-1
十字屋ビルB1
03-3291-2321 不定休
L:1130-1400 休止中
C:1330-1900
D:1800-2200
cf.STAGE 1900／2030</t>
    <rPh sb="37" eb="40">
      <t>フテイキュウ</t>
    </rPh>
    <rPh sb="53" eb="56">
      <t>キュウシチュウ</t>
    </rPh>
    <phoneticPr fontId="1"/>
  </si>
  <si>
    <r>
      <t xml:space="preserve">御茶ノ水NARU
[ジャズ・ライブハウス ナル]
</t>
    </r>
    <r>
      <rPr>
        <sz val="11"/>
        <color indexed="10"/>
        <rFont val="ＭＳ Ｐゴシック"/>
        <family val="3"/>
        <charset val="128"/>
      </rPr>
      <t>情報変更(2020/04/09確認)
情報変更(2022/01/01確認)
情報変更(2024/01/01確認)</t>
    </r>
    <phoneticPr fontId="1"/>
  </si>
  <si>
    <t xml:space="preserve">東京都新宿区西新宿3-15-8-103
西新宿バールビル1階
03-6276-7799 月休
L:1200-1500(土日祝)
D:1700-LO2230
</t>
    <rPh sb="44" eb="45">
      <t>ゲツ</t>
    </rPh>
    <rPh sb="45" eb="46">
      <t>キュウ</t>
    </rPh>
    <phoneticPr fontId="1"/>
  </si>
  <si>
    <r>
      <t xml:space="preserve">Silkroad Tarim Uyghur Restaurant
[シルクロード・タリム・ウイグルレストラン]
</t>
    </r>
    <r>
      <rPr>
        <sz val="11"/>
        <color indexed="10"/>
        <rFont val="ＭＳ Ｐゴシック"/>
        <family val="3"/>
        <charset val="128"/>
      </rPr>
      <t>情報変更(2024/01/01確認)</t>
    </r>
    <phoneticPr fontId="1"/>
  </si>
  <si>
    <r>
      <t xml:space="preserve">東京都台東区東上野3-23-5 新井ビル１F
03-6284-4547 無休
1130-1700 月-金
1200-1800 土
1200-1700 日
</t>
    </r>
    <r>
      <rPr>
        <strike/>
        <sz val="11"/>
        <rFont val="ＭＳ 明朝"/>
        <family val="1"/>
        <charset val="128"/>
      </rPr>
      <t xml:space="preserve">東京都港区赤坂4-2-5 ヤブタビル6F
※エレベーターで5F+非常階段で6F
03-6874-4200 月土日祝休
1900-2200
完全予約制
東京都港区赤坂4-2-3
ディライトビル1F-B1F
03-6435-5331　日休
L:1200-1430(火-金)休止中
D:1800-2600(月-土)
</t>
    </r>
    <rPh sb="49" eb="50">
      <t>ゲツ</t>
    </rPh>
    <rPh sb="51" eb="52">
      <t>キン</t>
    </rPh>
    <rPh sb="63" eb="64">
      <t>ド</t>
    </rPh>
    <rPh sb="75" eb="76">
      <t>ニチ</t>
    </rPh>
    <rPh sb="130" eb="131">
      <t>ゲツ</t>
    </rPh>
    <rPh sb="131" eb="132">
      <t>ド</t>
    </rPh>
    <rPh sb="133" eb="134">
      <t>シュク</t>
    </rPh>
    <rPh sb="146" eb="148">
      <t>カンゼン</t>
    </rPh>
    <rPh sb="148" eb="151">
      <t>ヨヤクセイ</t>
    </rPh>
    <rPh sb="192" eb="193">
      <t>ニチ</t>
    </rPh>
    <rPh sb="193" eb="194">
      <t>ヤス</t>
    </rPh>
    <rPh sb="207" eb="208">
      <t>ヒ</t>
    </rPh>
    <rPh sb="209" eb="210">
      <t>キン</t>
    </rPh>
    <rPh sb="211" eb="213">
      <t>キュウシ</t>
    </rPh>
    <rPh sb="213" eb="214">
      <t>チュウ</t>
    </rPh>
    <rPh sb="227" eb="228">
      <t>ゲツ</t>
    </rPh>
    <rPh sb="229" eb="230">
      <t>ド</t>
    </rPh>
    <phoneticPr fontId="1"/>
  </si>
  <si>
    <t>URL(公式HPのみ)
(2024/1/1全確認)</t>
    <rPh sb="4" eb="6">
      <t>コウシキ</t>
    </rPh>
    <phoneticPr fontId="1"/>
  </si>
  <si>
    <r>
      <t xml:space="preserve">Cuban Sandwich &amp; Deli AHINAMA @Ueno
[キューバサンド＆デリ　アイナマ]
※店舗閉店　テイクアウト専門店に業態変更 </t>
    </r>
    <r>
      <rPr>
        <strike/>
        <sz val="11"/>
        <rFont val="ＭＳ Ｐゴシック"/>
        <family val="3"/>
        <charset val="128"/>
      </rPr>
      <t xml:space="preserve">
Mojito Terrace Lounge AHINAMA
[モヒート＆キューバ料理　テラス・ラウンジ　アイナマ] 
</t>
    </r>
    <r>
      <rPr>
        <strike/>
        <sz val="11"/>
        <rFont val="ＭＳ Ｐゴシック"/>
        <family val="3"/>
        <charset val="128"/>
      </rPr>
      <t>Cuban Restaurant Bar</t>
    </r>
    <r>
      <rPr>
        <strike/>
        <sz val="11"/>
        <rFont val="ＭＳ Ｐゴシック"/>
        <family val="3"/>
        <charset val="128"/>
      </rPr>
      <t xml:space="preserve">
AHI NAMA TOKYO
[アイナマトウキョウ]
</t>
    </r>
    <r>
      <rPr>
        <sz val="11"/>
        <color indexed="10"/>
        <rFont val="ＭＳ Ｐゴシック"/>
        <family val="3"/>
        <charset val="128"/>
      </rPr>
      <t xml:space="preserve">情報変更(2014/12/31確認)
</t>
    </r>
    <r>
      <rPr>
        <sz val="11"/>
        <color indexed="10"/>
        <rFont val="ＭＳ Ｐゴシック"/>
        <family val="3"/>
        <charset val="128"/>
      </rPr>
      <t>URL</t>
    </r>
    <r>
      <rPr>
        <sz val="11"/>
        <color indexed="10"/>
        <rFont val="ＭＳ Ｐゴシック"/>
        <family val="3"/>
        <charset val="128"/>
      </rPr>
      <t>変更＆情報変更</t>
    </r>
    <r>
      <rPr>
        <sz val="11"/>
        <color indexed="10"/>
        <rFont val="ＭＳ Ｐゴシック"/>
        <family val="3"/>
        <charset val="128"/>
      </rPr>
      <t>(2016/01/01</t>
    </r>
    <r>
      <rPr>
        <sz val="11"/>
        <color indexed="10"/>
        <rFont val="ＭＳ Ｐゴシック"/>
        <family val="3"/>
        <charset val="128"/>
      </rPr>
      <t>確認</t>
    </r>
    <r>
      <rPr>
        <sz val="11"/>
        <color indexed="10"/>
        <rFont val="ＭＳ Ｐゴシック"/>
        <family val="3"/>
        <charset val="128"/>
      </rPr>
      <t>)
店舗移転＆店名変更(2017/09/29) 
情報変更(2018/01/01確認)
情報変更(2019/01/01確認)
情報変更(2022/01/01確認)
情報変更(2023/01/01確認)
店舗閉店(2023/11/30)
業態変更＆住所変更(2024/01/01確認)</t>
    </r>
    <r>
      <rPr>
        <sz val="11"/>
        <rFont val="ＭＳ Ｐゴシック"/>
        <family val="3"/>
        <charset val="128"/>
        <scheme val="minor"/>
      </rPr>
      <t xml:space="preserve">
</t>
    </r>
    <rPh sb="55" eb="57">
      <t>テンポ</t>
    </rPh>
    <rPh sb="57" eb="59">
      <t>ヘイテン</t>
    </rPh>
    <rPh sb="66" eb="69">
      <t>センモンテン</t>
    </rPh>
    <rPh sb="70" eb="72">
      <t>ギョウタイ</t>
    </rPh>
    <rPh sb="72" eb="74">
      <t>ヘンコウ</t>
    </rPh>
    <rPh sb="183" eb="185">
      <t>ジョウホウ</t>
    </rPh>
    <rPh sb="185" eb="187">
      <t>ヘンコウ</t>
    </rPh>
    <rPh sb="198" eb="200">
      <t>カクニン</t>
    </rPh>
    <rPh sb="208" eb="210">
      <t>ジョウホウ</t>
    </rPh>
    <rPh sb="210" eb="212">
      <t>ヘンコウ</t>
    </rPh>
    <rPh sb="227" eb="229">
      <t>テンポ</t>
    </rPh>
    <rPh sb="229" eb="231">
      <t>イテン</t>
    </rPh>
    <rPh sb="232" eb="234">
      <t>テンメイ</t>
    </rPh>
    <rPh sb="234" eb="236">
      <t>ヘンコウ</t>
    </rPh>
    <rPh sb="250" eb="252">
      <t>ジョウホウ</t>
    </rPh>
    <rPh sb="252" eb="254">
      <t>ヘンコウ</t>
    </rPh>
    <rPh sb="265" eb="267">
      <t>カクニン</t>
    </rPh>
    <rPh sb="326" eb="328">
      <t>テンポ</t>
    </rPh>
    <rPh sb="328" eb="330">
      <t>ヘイテン</t>
    </rPh>
    <rPh sb="343" eb="345">
      <t>ギョウタイ</t>
    </rPh>
    <rPh sb="348" eb="350">
      <t>ジュウショ</t>
    </rPh>
    <rPh sb="350" eb="352">
      <t>ヘンコウ</t>
    </rPh>
    <phoneticPr fontId="1"/>
  </si>
  <si>
    <r>
      <t xml:space="preserve">ECO lolonyon[エコ ロロニョン]
</t>
    </r>
    <r>
      <rPr>
        <sz val="11"/>
        <color indexed="10"/>
        <rFont val="ＭＳ Ｐゴシック"/>
        <family val="3"/>
        <charset val="128"/>
      </rPr>
      <t>情報変更(2017/01/01確認)
閉店？(2024/01/01確認)</t>
    </r>
    <rPh sb="42" eb="44">
      <t>ヘイテン</t>
    </rPh>
    <phoneticPr fontId="1"/>
  </si>
  <si>
    <t>東京都港区浜松町2-10-1
浜松町ビルB1
03-3433-0884 日祝休
L:1130-LO1330 月-金
D:1730-LO2100 月-土</t>
    <rPh sb="36" eb="37">
      <t>ヒ</t>
    </rPh>
    <rPh sb="37" eb="38">
      <t>シュク</t>
    </rPh>
    <rPh sb="38" eb="39">
      <t>キュウ</t>
    </rPh>
    <rPh sb="54" eb="55">
      <t>ツキ</t>
    </rPh>
    <rPh sb="56" eb="57">
      <t>キン</t>
    </rPh>
    <rPh sb="72" eb="73">
      <t>ゲツ</t>
    </rPh>
    <rPh sb="74" eb="75">
      <t>ド</t>
    </rPh>
    <phoneticPr fontId="1"/>
  </si>
  <si>
    <r>
      <t xml:space="preserve">Calabash[カラバッシュ]
</t>
    </r>
    <r>
      <rPr>
        <sz val="11"/>
        <color indexed="10"/>
        <rFont val="ＭＳ Ｐゴシック"/>
        <family val="3"/>
        <charset val="128"/>
      </rPr>
      <t>情報変更(2023/01/01確認)
情報変更(2024/01/01確認)</t>
    </r>
    <phoneticPr fontId="1"/>
  </si>
  <si>
    <r>
      <t xml:space="preserve">東京都町田市高ヶ坂1-4-17
070-9026-2138 日月休
1200-1500
</t>
    </r>
    <r>
      <rPr>
        <strike/>
        <sz val="11"/>
        <rFont val="ＭＳ 明朝"/>
        <family val="1"/>
        <charset val="128"/>
      </rPr>
      <t>東京都世田谷区宮坂1-9-5
03-3429-2615 日月休
1130-1800
予約にて時間外相談可</t>
    </r>
    <r>
      <rPr>
        <sz val="11"/>
        <rFont val="ＭＳ 明朝"/>
        <family val="1"/>
        <charset val="128"/>
      </rPr>
      <t xml:space="preserve">
</t>
    </r>
    <rPh sb="0" eb="3">
      <t>トウキョウト</t>
    </rPh>
    <rPh sb="30" eb="31">
      <t>ニチ</t>
    </rPh>
    <rPh sb="31" eb="32">
      <t>ゲツ</t>
    </rPh>
    <rPh sb="32" eb="33">
      <t>キュウ</t>
    </rPh>
    <rPh sb="72" eb="73">
      <t>ニチ</t>
    </rPh>
    <rPh sb="73" eb="74">
      <t>ゲツ</t>
    </rPh>
    <rPh sb="74" eb="75">
      <t>キュウ</t>
    </rPh>
    <rPh sb="86" eb="88">
      <t>ヨヤク</t>
    </rPh>
    <rPh sb="90" eb="92">
      <t>ジカン</t>
    </rPh>
    <rPh sb="92" eb="93">
      <t>ガイ</t>
    </rPh>
    <rPh sb="93" eb="95">
      <t>ソウダン</t>
    </rPh>
    <rPh sb="95" eb="96">
      <t>カ</t>
    </rPh>
    <phoneticPr fontId="1"/>
  </si>
  <si>
    <r>
      <t xml:space="preserve">Massina Messina[マッシーナ メッシーナ]
</t>
    </r>
    <r>
      <rPr>
        <sz val="11"/>
        <color indexed="10"/>
        <rFont val="ＭＳ Ｐゴシック"/>
        <family val="3"/>
        <charset val="128"/>
      </rPr>
      <t>移転(2021/03/28)
URL変更(2022/01/01確認)
情報変更(2024/01/01確認)</t>
    </r>
    <rPh sb="29" eb="31">
      <t>イテン</t>
    </rPh>
    <rPh sb="64" eb="66">
      <t>ジョウホウ</t>
    </rPh>
    <phoneticPr fontId="1"/>
  </si>
  <si>
    <t>神奈川県横浜市中区本郷町1-25
045-294-5558 月・第二日休
1800-2400</t>
    <rPh sb="30" eb="31">
      <t>ゲツ</t>
    </rPh>
    <rPh sb="32" eb="34">
      <t>ダイニ</t>
    </rPh>
    <rPh sb="34" eb="35">
      <t>ニチ</t>
    </rPh>
    <rPh sb="35" eb="36">
      <t>キュウ</t>
    </rPh>
    <phoneticPr fontId="1"/>
  </si>
  <si>
    <r>
      <t xml:space="preserve">世界の料理とお酒 Trip[トリップ]
</t>
    </r>
    <r>
      <rPr>
        <sz val="11"/>
        <color indexed="10"/>
        <rFont val="ＭＳ Ｐゴシック"/>
        <family val="3"/>
        <charset val="128"/>
      </rPr>
      <t>情報変更(2017/01/01確認)
閉店(2017/12/31)
移転＆店名変更(2018/06/08)
情報変更</t>
    </r>
    <r>
      <rPr>
        <sz val="11"/>
        <color indexed="10"/>
        <rFont val="ＭＳ Ｐゴシック"/>
        <family val="3"/>
        <charset val="128"/>
      </rPr>
      <t>(2018/01/01</t>
    </r>
    <r>
      <rPr>
        <sz val="11"/>
        <color indexed="10"/>
        <rFont val="ＭＳ Ｐゴシック"/>
        <family val="3"/>
        <charset val="128"/>
      </rPr>
      <t>確認</t>
    </r>
    <r>
      <rPr>
        <sz val="11"/>
        <color indexed="10"/>
        <rFont val="ＭＳ Ｐゴシック"/>
        <family val="3"/>
        <charset val="128"/>
      </rPr>
      <t xml:space="preserve">)
情報変更(2019/01/01確認)
情報変更(2020/04/09確認)
情報変更(2022/01/01確認)
情報変更(2023/01/01確認)
情報変更(2024/01/01確認)
</t>
    </r>
    <rPh sb="49" eb="51">
      <t>ヘイテン</t>
    </rPh>
    <rPh sb="57" eb="59">
      <t>テンメイ</t>
    </rPh>
    <rPh sb="59" eb="61">
      <t>ヘンコウ</t>
    </rPh>
    <rPh sb="69" eb="71">
      <t>イテン</t>
    </rPh>
    <phoneticPr fontId="1"/>
  </si>
  <si>
    <t xml:space="preserve">愛知県名古屋市中村区平池町4-60-7
JICA中部なごや地球広場
052-564-3759 年末年始休
L:1130-1400
C:1400-1730
D:1730-LO2000　休止中
</t>
    <rPh sb="0" eb="3">
      <t>アイチケン</t>
    </rPh>
    <rPh sb="24" eb="26">
      <t>チュウブ</t>
    </rPh>
    <rPh sb="29" eb="31">
      <t>チキュウ</t>
    </rPh>
    <rPh sb="31" eb="33">
      <t>ヒロバ</t>
    </rPh>
    <rPh sb="47" eb="49">
      <t>ネンマツ</t>
    </rPh>
    <rPh sb="49" eb="51">
      <t>ネンシ</t>
    </rPh>
    <rPh sb="51" eb="52">
      <t>キュウ</t>
    </rPh>
    <rPh sb="91" eb="94">
      <t>キュウシチュウ</t>
    </rPh>
    <phoneticPr fontId="1"/>
  </si>
  <si>
    <t>https://www.jica.go.jp/domestic/nagoya-hiroba/about/floor/cafe/menu.html</t>
    <phoneticPr fontId="1"/>
  </si>
  <si>
    <r>
      <t xml:space="preserve">カフェ・クロスロード
</t>
    </r>
    <r>
      <rPr>
        <sz val="11"/>
        <color indexed="10"/>
        <rFont val="ＭＳ Ｐゴシック"/>
        <family val="3"/>
        <charset val="128"/>
      </rPr>
      <t>情報変更(2020/04/09確認)
情報変更(2022/01/01確認)
URL変更(2023/01/01確認)
URL変更＆情報変更(2024/01/01確認)</t>
    </r>
    <rPh sb="75" eb="77">
      <t>ジョウホウ</t>
    </rPh>
    <rPh sb="77" eb="79">
      <t>ヘンコウ</t>
    </rPh>
    <phoneticPr fontId="1"/>
  </si>
  <si>
    <t>https://www.facebook.com/CAPU2002/</t>
    <phoneticPr fontId="1"/>
  </si>
  <si>
    <r>
      <t xml:space="preserve">café CAPU
[カフェ・カプー]
</t>
    </r>
    <r>
      <rPr>
        <sz val="11"/>
        <color indexed="10"/>
        <rFont val="ＭＳ Ｐゴシック"/>
        <family val="3"/>
        <charset val="128"/>
      </rPr>
      <t>URL変更(2019/01/01確認)
URL変更(2024/01/01確認)</t>
    </r>
    <phoneticPr fontId="1"/>
  </si>
  <si>
    <r>
      <t xml:space="preserve">Tadaku
[タダク](ラトビア)
</t>
    </r>
    <r>
      <rPr>
        <sz val="11"/>
        <color indexed="10"/>
        <rFont val="ＭＳ Ｐゴシック"/>
        <family val="3"/>
        <charset val="128"/>
      </rPr>
      <t>URL消失(2024/01/01確認)</t>
    </r>
    <rPh sb="22" eb="24">
      <t>ショウシツ</t>
    </rPh>
    <rPh sb="35" eb="37">
      <t>カクニン</t>
    </rPh>
    <phoneticPr fontId="1"/>
  </si>
  <si>
    <r>
      <t xml:space="preserve">SOUL FOOD HOUSE［ソウルフードハウス］
</t>
    </r>
    <r>
      <rPr>
        <sz val="11"/>
        <color indexed="10"/>
        <rFont val="ＭＳ Ｐゴシック"/>
        <family val="3"/>
        <charset val="128"/>
      </rPr>
      <t>情報変更(2022/01/01確認)
URL変更(2022/01/01確認)
情報変更(2023/01/01確認)
情報変更(2024/01/01確認)</t>
    </r>
    <rPh sb="85" eb="87">
      <t>ジョウホウ</t>
    </rPh>
    <phoneticPr fontId="1"/>
  </si>
  <si>
    <t>東京都港区麻布十番2-8-10
パティオ麻布十番ビル 6F
03-5765-2148　月火休
L:1100-LO1345(水-土,日)
D:1700-LO2045(水-土)</t>
    <rPh sb="43" eb="44">
      <t>ゲツ</t>
    </rPh>
    <rPh sb="44" eb="45">
      <t>ヒ</t>
    </rPh>
    <rPh sb="45" eb="46">
      <t>キュウ</t>
    </rPh>
    <rPh sb="63" eb="64">
      <t>ド</t>
    </rPh>
    <rPh sb="65" eb="66">
      <t>ニチ</t>
    </rPh>
    <rPh sb="82" eb="83">
      <t>スイ</t>
    </rPh>
    <phoneticPr fontId="1"/>
  </si>
  <si>
    <t>東京都港区北青山3-11-7　AOビル4F 
03-3498-2061 無休
1100-2200</t>
    <rPh sb="36" eb="38">
      <t>ムキュウ</t>
    </rPh>
    <phoneticPr fontId="1"/>
  </si>
  <si>
    <r>
      <t xml:space="preserve">CAFÉ LANDTMAN
[カフェ ラントマン]
</t>
    </r>
    <r>
      <rPr>
        <sz val="11"/>
        <color indexed="10"/>
        <rFont val="ＭＳ Ｐゴシック"/>
        <family val="3"/>
        <charset val="128"/>
      </rPr>
      <t>情報変更(2024/01/01確認)</t>
    </r>
    <phoneticPr fontId="1"/>
  </si>
  <si>
    <t>コロナ禍復活第一弾の開催。
フィリピン料理を漏れなく押えることのみならず、フィリピン肉食文化、食器の持ち方などにも視線を向けて会食。
フィリピンの結婚事情にも興味深い文化が見えたりして、御国柄も楽しめた。</t>
    <rPh sb="3" eb="4">
      <t>カ</t>
    </rPh>
    <rPh sb="4" eb="6">
      <t>フッカツ</t>
    </rPh>
    <rPh sb="6" eb="8">
      <t>ダイイチ</t>
    </rPh>
    <rPh sb="8" eb="9">
      <t>ダン</t>
    </rPh>
    <rPh sb="10" eb="12">
      <t>カイサイ</t>
    </rPh>
    <rPh sb="19" eb="21">
      <t>リョウリ</t>
    </rPh>
    <rPh sb="22" eb="23">
      <t>モ</t>
    </rPh>
    <rPh sb="26" eb="27">
      <t>オサ</t>
    </rPh>
    <rPh sb="42" eb="43">
      <t>ニク</t>
    </rPh>
    <rPh sb="43" eb="46">
      <t>ショクブンカ</t>
    </rPh>
    <rPh sb="47" eb="49">
      <t>ショッキ</t>
    </rPh>
    <rPh sb="50" eb="51">
      <t>モ</t>
    </rPh>
    <rPh sb="52" eb="53">
      <t>カタ</t>
    </rPh>
    <rPh sb="57" eb="59">
      <t>シセン</t>
    </rPh>
    <rPh sb="60" eb="61">
      <t>ム</t>
    </rPh>
    <rPh sb="63" eb="65">
      <t>カイショク</t>
    </rPh>
    <rPh sb="73" eb="75">
      <t>ケッコン</t>
    </rPh>
    <rPh sb="75" eb="77">
      <t>ジジョウ</t>
    </rPh>
    <rPh sb="79" eb="82">
      <t>キョウミブカ</t>
    </rPh>
    <rPh sb="83" eb="85">
      <t>ブンカ</t>
    </rPh>
    <rPh sb="86" eb="87">
      <t>ミ</t>
    </rPh>
    <rPh sb="93" eb="96">
      <t>オクニガラ</t>
    </rPh>
    <rPh sb="97" eb="98">
      <t>タノ</t>
    </rPh>
    <phoneticPr fontId="1"/>
  </si>
  <si>
    <t>Padi's Tokyo
[パディズ　トウキョウ｝</t>
    <phoneticPr fontId="1"/>
  </si>
  <si>
    <t>イギリス</t>
    <phoneticPr fontId="1"/>
  </si>
  <si>
    <t>https://npoparkcafe.jp/afternoontea-info/</t>
    <phoneticPr fontId="1"/>
  </si>
  <si>
    <t>東京都港区元赤坂2-1-1
070-7490-5672 迎賓館の一般公開日
1000-1700</t>
    <phoneticPr fontId="1"/>
  </si>
  <si>
    <t>迎賓館赤坂離宮
[げいひんかんあかさかりきゅう]</t>
    <rPh sb="0" eb="3">
      <t>ゲイヒンカン</t>
    </rPh>
    <rPh sb="3" eb="7">
      <t>アカサカリキュウ</t>
    </rPh>
    <phoneticPr fontId="1"/>
  </si>
  <si>
    <r>
      <t xml:space="preserve">MINGALABA[ミンガラバー]
</t>
    </r>
    <r>
      <rPr>
        <sz val="11"/>
        <color indexed="10"/>
        <rFont val="ＭＳ Ｐゴシック"/>
        <family val="3"/>
        <charset val="128"/>
      </rPr>
      <t>URL追加(2017/01/01確認)
情報変更(2019/01/01確認)
情報変更(2020/04/09確認)
情報変更(2022/01/01確認)
情報変更(2023/01/01確認)
店舗移転(2024/03/22確認)</t>
    </r>
    <r>
      <rPr>
        <sz val="11"/>
        <rFont val="ＭＳ Ｐゴシック"/>
        <family val="3"/>
        <charset val="128"/>
        <scheme val="minor"/>
      </rPr>
      <t xml:space="preserve">
</t>
    </r>
    <rPh sb="21" eb="23">
      <t>ツイカ</t>
    </rPh>
    <rPh sb="114" eb="116">
      <t>テンポ</t>
    </rPh>
    <rPh sb="116" eb="118">
      <t>イテン</t>
    </rPh>
    <phoneticPr fontId="1"/>
  </si>
  <si>
    <t>東京都新宿区高田馬場2-18-6
柳屋ビルB1F
03-3200-6961　無休
D:1700-2300 諸情報あり
※旧住所も業態変更で運営あり
東京都新宿区高田馬場2-14-8 NTビル3F</t>
    <rPh sb="38" eb="39">
      <t>ム</t>
    </rPh>
    <rPh sb="53" eb="54">
      <t>ショ</t>
    </rPh>
    <rPh sb="54" eb="56">
      <t>ジョウホウ</t>
    </rPh>
    <rPh sb="60" eb="63">
      <t>キュウジュウショ</t>
    </rPh>
    <rPh sb="64" eb="66">
      <t>ギョウタイ</t>
    </rPh>
    <rPh sb="66" eb="68">
      <t>ヘンコウ</t>
    </rPh>
    <rPh sb="69" eb="71">
      <t>ウンエイ</t>
    </rPh>
    <phoneticPr fontId="1"/>
  </si>
  <si>
    <t>名古屋開催！遠地開催ゆえ正規メンバーの参加が乏しい所、名古屋在住メンバーを補完して皿数を維持。
テーブルトークは不調だったものの、グリオ楽器のコラの存在を知るなどちょっとだけガンビアを知ることができた。</t>
    <rPh sb="0" eb="3">
      <t>ナゴヤ</t>
    </rPh>
    <rPh sb="3" eb="5">
      <t>カイサイ</t>
    </rPh>
    <rPh sb="6" eb="8">
      <t>エンチ</t>
    </rPh>
    <rPh sb="8" eb="10">
      <t>カイサイ</t>
    </rPh>
    <rPh sb="12" eb="14">
      <t>セイキ</t>
    </rPh>
    <rPh sb="19" eb="21">
      <t>サンカ</t>
    </rPh>
    <rPh sb="22" eb="23">
      <t>トボ</t>
    </rPh>
    <rPh sb="25" eb="26">
      <t>トコロ</t>
    </rPh>
    <rPh sb="27" eb="30">
      <t>ナゴヤ</t>
    </rPh>
    <rPh sb="30" eb="32">
      <t>ザイジュウ</t>
    </rPh>
    <rPh sb="37" eb="39">
      <t>ホカン</t>
    </rPh>
    <rPh sb="41" eb="42">
      <t>サラ</t>
    </rPh>
    <rPh sb="42" eb="43">
      <t>カズ</t>
    </rPh>
    <rPh sb="44" eb="46">
      <t>イジ</t>
    </rPh>
    <rPh sb="56" eb="58">
      <t>フチョウ</t>
    </rPh>
    <rPh sb="68" eb="70">
      <t>ガッキ</t>
    </rPh>
    <rPh sb="74" eb="76">
      <t>ソンザイ</t>
    </rPh>
    <rPh sb="77" eb="78">
      <t>シ</t>
    </rPh>
    <rPh sb="92" eb="93">
      <t>シ</t>
    </rPh>
    <phoneticPr fontId="1"/>
  </si>
  <si>
    <t>保子姉</t>
    <rPh sb="0" eb="2">
      <t>ヤスコ</t>
    </rPh>
    <rPh sb="2" eb="3">
      <t>アネ</t>
    </rPh>
    <phoneticPr fontId="1"/>
  </si>
  <si>
    <t>赤坂迎賓館でアフタヌーンティーという上流階級的な趣向で開催。作法が云々、迎賓館のセキュリティが云々の窮屈さもありながら、SPに警護されながらの上流階級の生活も想像。
馴染みがある国ゆえと蘊蓄も軽やかだったものちょっと発散気味だったきらいも。</t>
    <rPh sb="0" eb="2">
      <t>アカサカ</t>
    </rPh>
    <rPh sb="2" eb="5">
      <t>ゲイヒンカン</t>
    </rPh>
    <rPh sb="18" eb="20">
      <t>ジョウリュウ</t>
    </rPh>
    <rPh sb="20" eb="23">
      <t>カイキュウテキ</t>
    </rPh>
    <rPh sb="24" eb="26">
      <t>シュコウ</t>
    </rPh>
    <rPh sb="27" eb="29">
      <t>カイサイ</t>
    </rPh>
    <rPh sb="30" eb="32">
      <t>サホウ</t>
    </rPh>
    <rPh sb="33" eb="35">
      <t>ウンヌン</t>
    </rPh>
    <rPh sb="36" eb="39">
      <t>ゲイヒンカン</t>
    </rPh>
    <rPh sb="47" eb="49">
      <t>ウンヌン</t>
    </rPh>
    <rPh sb="50" eb="52">
      <t>キュウクツ</t>
    </rPh>
    <rPh sb="63" eb="65">
      <t>ケイゴ</t>
    </rPh>
    <rPh sb="71" eb="73">
      <t>ジョウリュウ</t>
    </rPh>
    <rPh sb="73" eb="75">
      <t>カイキュウ</t>
    </rPh>
    <rPh sb="76" eb="78">
      <t>セイカツ</t>
    </rPh>
    <rPh sb="79" eb="81">
      <t>ソウゾウ</t>
    </rPh>
    <rPh sb="83" eb="85">
      <t>ナジ</t>
    </rPh>
    <rPh sb="89" eb="90">
      <t>クニ</t>
    </rPh>
    <rPh sb="93" eb="95">
      <t>ウンチク</t>
    </rPh>
    <rPh sb="96" eb="97">
      <t>カロ</t>
    </rPh>
    <rPh sb="108" eb="110">
      <t>ハッサン</t>
    </rPh>
    <rPh sb="110" eb="112">
      <t>キミ</t>
    </rPh>
    <phoneticPr fontId="1"/>
  </si>
  <si>
    <t>オーストラリア</t>
    <phoneticPr fontId="1"/>
  </si>
  <si>
    <t>Ironbark Grill ＆ Bar
[アイアンバークグリル＆バー]</t>
    <phoneticPr fontId="1"/>
  </si>
  <si>
    <t>https://winelatable.com/restaurant/ib/</t>
    <phoneticPr fontId="1"/>
  </si>
  <si>
    <t>https://flf662.wixsite.com/padistokyo</t>
    <phoneticPr fontId="1"/>
  </si>
  <si>
    <t>東京都港区六本木3-13-10
幸田ビル5F
03-6698-9001 月-水・祝休
1100-20(木-日)　</t>
    <rPh sb="36" eb="37">
      <t>ゲツ</t>
    </rPh>
    <rPh sb="38" eb="39">
      <t>ミズ</t>
    </rPh>
    <rPh sb="40" eb="41">
      <t>シュク</t>
    </rPh>
    <rPh sb="41" eb="42">
      <t>ヤス</t>
    </rPh>
    <rPh sb="51" eb="52">
      <t>モク</t>
    </rPh>
    <rPh sb="53" eb="54">
      <t>ニチ</t>
    </rPh>
    <phoneticPr fontId="1"/>
  </si>
  <si>
    <t>東京都中央区銀座6-10-1
GINZA SIXビル6F
03-6264-5402 休みは入居ビルに準じる　　
L:1100-LO1430
D:1730-LO2100</t>
    <rPh sb="42" eb="43">
      <t>ヤス</t>
    </rPh>
    <rPh sb="45" eb="47">
      <t>ニュウキョ</t>
    </rPh>
    <rPh sb="50" eb="51">
      <t>ジュン</t>
    </rPh>
    <phoneticPr fontId="1"/>
  </si>
  <si>
    <t>貴重な国が開催できたと思ったのに。目当ての料理がほとんど提供できずのステータス。さらに注文しても今日はダメ…もいくつか。
辛うじて興味深い蘊蓄がいくつか出て、2軍の料理にシエラレオネの味付けを施すことに成功。</t>
    <rPh sb="0" eb="2">
      <t>キチョウ</t>
    </rPh>
    <rPh sb="3" eb="4">
      <t>クニ</t>
    </rPh>
    <rPh sb="5" eb="7">
      <t>カイサイ</t>
    </rPh>
    <rPh sb="11" eb="12">
      <t>オモ</t>
    </rPh>
    <rPh sb="17" eb="19">
      <t>メア</t>
    </rPh>
    <rPh sb="21" eb="23">
      <t>リョウリ</t>
    </rPh>
    <rPh sb="28" eb="30">
      <t>テイキョウ</t>
    </rPh>
    <rPh sb="43" eb="45">
      <t>チュウモン</t>
    </rPh>
    <rPh sb="48" eb="50">
      <t>キョウ</t>
    </rPh>
    <rPh sb="61" eb="62">
      <t>カロ</t>
    </rPh>
    <rPh sb="65" eb="68">
      <t>キョウミブカ</t>
    </rPh>
    <rPh sb="69" eb="71">
      <t>ウンチク</t>
    </rPh>
    <rPh sb="76" eb="77">
      <t>デ</t>
    </rPh>
    <rPh sb="80" eb="81">
      <t>グン</t>
    </rPh>
    <rPh sb="82" eb="84">
      <t>リョウリ</t>
    </rPh>
    <rPh sb="92" eb="94">
      <t>アジツ</t>
    </rPh>
    <rPh sb="96" eb="97">
      <t>ホドコ</t>
    </rPh>
    <rPh sb="101" eb="103">
      <t>セイコウ</t>
    </rPh>
    <phoneticPr fontId="1"/>
  </si>
  <si>
    <t>インド</t>
    <phoneticPr fontId="1"/>
  </si>
  <si>
    <t>desai's`
[デサイズ]</t>
    <phoneticPr fontId="1"/>
  </si>
  <si>
    <t>http://desaifoods.com/</t>
    <phoneticPr fontId="1"/>
  </si>
  <si>
    <t>東京都江戸川区宇喜田町1351-3
080-9363-1031 月休
1130-不定</t>
    <rPh sb="32" eb="34">
      <t>ゲツキュウ</t>
    </rPh>
    <rPh sb="40" eb="42">
      <t>フテイ</t>
    </rPh>
    <phoneticPr fontId="1"/>
  </si>
  <si>
    <t>スイス</t>
    <phoneticPr fontId="1"/>
  </si>
  <si>
    <t>メキシコ</t>
    <phoneticPr fontId="1"/>
  </si>
  <si>
    <t>https://www.yushimatenjin-raclette.com/</t>
    <phoneticPr fontId="1"/>
  </si>
  <si>
    <t xml:space="preserve">テーマはモダン・オーストラリア料理、そしてタスマニア。
モダンさは何処に、海産物と陸産物の組み合わせは必ずも成功とは言い難し。モダンならずしてオーストリアの食材を堪能できたことは満足。
</t>
    <rPh sb="15" eb="17">
      <t>リョウリ</t>
    </rPh>
    <rPh sb="33" eb="35">
      <t>ドコ</t>
    </rPh>
    <rPh sb="37" eb="40">
      <t>カイサンブツ</t>
    </rPh>
    <rPh sb="41" eb="42">
      <t>リク</t>
    </rPh>
    <rPh sb="42" eb="44">
      <t>サンブツ</t>
    </rPh>
    <rPh sb="45" eb="46">
      <t>ク</t>
    </rPh>
    <rPh sb="47" eb="48">
      <t>ア</t>
    </rPh>
    <rPh sb="51" eb="52">
      <t>カナラ</t>
    </rPh>
    <rPh sb="54" eb="56">
      <t>セイコウ</t>
    </rPh>
    <rPh sb="58" eb="59">
      <t>イ</t>
    </rPh>
    <rPh sb="60" eb="61">
      <t>ガタ</t>
    </rPh>
    <rPh sb="78" eb="80">
      <t>ショクザイ</t>
    </rPh>
    <rPh sb="81" eb="83">
      <t>タンノウ</t>
    </rPh>
    <rPh sb="89" eb="91">
      <t>マンゾク</t>
    </rPh>
    <phoneticPr fontId="1"/>
  </si>
  <si>
    <t>https://www.tepito.jp/</t>
    <phoneticPr fontId="1"/>
  </si>
  <si>
    <t>東京都世田谷区北沢3-19-9
03-3460-1077(月火木休)
1700-LO2130(水金)
1630-LO2130(土日)</t>
    <rPh sb="32" eb="33">
      <t>キュウ</t>
    </rPh>
    <rPh sb="47" eb="48">
      <t>スイ</t>
    </rPh>
    <rPh sb="48" eb="49">
      <t>キン</t>
    </rPh>
    <rPh sb="63" eb="64">
      <t>ド</t>
    </rPh>
    <rPh sb="64" eb="65">
      <t>ニチ</t>
    </rPh>
    <phoneticPr fontId="1"/>
  </si>
  <si>
    <t>Tepito
[テピート]</t>
    <phoneticPr fontId="1"/>
  </si>
  <si>
    <t>湯島天神横ラクレットグリル</t>
    <phoneticPr fontId="1"/>
  </si>
  <si>
    <t xml:space="preserve">東京都文京区湯島3-28-16
シャーロックホームズ1F
03-3839-0011(月祝休)
L:1200-1500
D:1700-2300
</t>
    <rPh sb="42" eb="43">
      <t>ゲツ</t>
    </rPh>
    <rPh sb="43" eb="44">
      <t>シュク</t>
    </rPh>
    <rPh sb="44" eb="45">
      <t>キュウ</t>
    </rPh>
    <phoneticPr fontId="1"/>
  </si>
  <si>
    <t>ラクレットの店ながら、チーズフォンデュ、ラクレット以外のスイス料理も堪能したいとメインディッシュ以前のフォーカスにチャレンジ。しかし、仏・独・伊の食文化があると言いつつ、やっぱり行きつくところはチーズだった気がする。</t>
    <rPh sb="6" eb="7">
      <t>ミセ</t>
    </rPh>
    <rPh sb="25" eb="27">
      <t>イガイ</t>
    </rPh>
    <rPh sb="31" eb="33">
      <t>リョウリ</t>
    </rPh>
    <rPh sb="34" eb="36">
      <t>タンノウ</t>
    </rPh>
    <rPh sb="48" eb="50">
      <t>イゼン</t>
    </rPh>
    <rPh sb="67" eb="68">
      <t>フツ</t>
    </rPh>
    <rPh sb="69" eb="70">
      <t>ドク</t>
    </rPh>
    <rPh sb="71" eb="72">
      <t>イ</t>
    </rPh>
    <rPh sb="73" eb="76">
      <t>ショクブンカ</t>
    </rPh>
    <rPh sb="80" eb="81">
      <t>イ</t>
    </rPh>
    <rPh sb="89" eb="90">
      <t>イ</t>
    </rPh>
    <rPh sb="103" eb="104">
      <t>キ</t>
    </rPh>
    <phoneticPr fontId="1"/>
  </si>
  <si>
    <t>会員参加は3名ながら、ゲスト1名と店の方も加えて大盛況な会に。西インドの歴史的英雄シヴァージーマハラジャについて語らせたら、インド人のアピールが止まらない！ ただでさえ美味しかった料理がさらに美味しく感じられた。</t>
    <rPh sb="0" eb="2">
      <t>カイイン</t>
    </rPh>
    <rPh sb="2" eb="4">
      <t>サンカ</t>
    </rPh>
    <rPh sb="6" eb="7">
      <t>メイ</t>
    </rPh>
    <rPh sb="15" eb="16">
      <t>メイ</t>
    </rPh>
    <rPh sb="17" eb="18">
      <t>ミセ</t>
    </rPh>
    <rPh sb="19" eb="20">
      <t>カタ</t>
    </rPh>
    <rPh sb="21" eb="22">
      <t>クワ</t>
    </rPh>
    <rPh sb="24" eb="27">
      <t>ダイセイキョウ</t>
    </rPh>
    <rPh sb="28" eb="29">
      <t>カイ</t>
    </rPh>
    <rPh sb="31" eb="32">
      <t>ニシ</t>
    </rPh>
    <rPh sb="36" eb="39">
      <t>レキシテキ</t>
    </rPh>
    <rPh sb="39" eb="41">
      <t>エイユウ</t>
    </rPh>
    <rPh sb="56" eb="57">
      <t>カタ</t>
    </rPh>
    <rPh sb="65" eb="66">
      <t>ジン</t>
    </rPh>
    <rPh sb="72" eb="73">
      <t>ト</t>
    </rPh>
    <rPh sb="84" eb="86">
      <t>オイ</t>
    </rPh>
    <rPh sb="90" eb="92">
      <t>リョウリ</t>
    </rPh>
    <rPh sb="96" eb="98">
      <t>オイ</t>
    </rPh>
    <rPh sb="100" eb="101">
      <t>カン</t>
    </rPh>
    <phoneticPr fontId="1"/>
  </si>
  <si>
    <t>マレーシア</t>
    <phoneticPr fontId="1"/>
  </si>
  <si>
    <t>Café DINA
[カフェ ディナ]</t>
    <phoneticPr fontId="1"/>
  </si>
  <si>
    <t>https://www.facebook.com/PEvitaes/</t>
    <phoneticPr fontId="1"/>
  </si>
  <si>
    <t>トルティーヤを代表とするトウモロコシ料理を堪能。手が汚れることを厭わず頬張る食べ方で美味しさが増すことよ！
他にサボテン料理も多々食せば、チョコレート原産国としてのモレ(チョコレートソース）も楽しめ、個性爆発の食だった。</t>
    <rPh sb="7" eb="9">
      <t>ダイヒョウ</t>
    </rPh>
    <rPh sb="18" eb="20">
      <t>リョウリ</t>
    </rPh>
    <rPh sb="21" eb="23">
      <t>タンノウ</t>
    </rPh>
    <rPh sb="24" eb="25">
      <t>テ</t>
    </rPh>
    <rPh sb="26" eb="27">
      <t>ヨゴ</t>
    </rPh>
    <rPh sb="32" eb="33">
      <t>イト</t>
    </rPh>
    <rPh sb="35" eb="37">
      <t>ホオバ</t>
    </rPh>
    <rPh sb="38" eb="39">
      <t>タ</t>
    </rPh>
    <rPh sb="40" eb="41">
      <t>カタ</t>
    </rPh>
    <rPh sb="42" eb="44">
      <t>オイ</t>
    </rPh>
    <rPh sb="47" eb="48">
      <t>マ</t>
    </rPh>
    <rPh sb="54" eb="55">
      <t>タ</t>
    </rPh>
    <rPh sb="60" eb="62">
      <t>リョウリ</t>
    </rPh>
    <rPh sb="63" eb="65">
      <t>タタ</t>
    </rPh>
    <rPh sb="65" eb="66">
      <t>ショク</t>
    </rPh>
    <rPh sb="75" eb="78">
      <t>ゲンサンコク</t>
    </rPh>
    <rPh sb="96" eb="97">
      <t>タノ</t>
    </rPh>
    <rPh sb="100" eb="104">
      <t>コセイバクハツ</t>
    </rPh>
    <rPh sb="105" eb="106">
      <t>ショク</t>
    </rPh>
    <phoneticPr fontId="1"/>
  </si>
  <si>
    <t>東京都渋谷区渋谷2丁目9-9 青山ビル2F
03-3486-1388(水休)
L:1100-LO1430
D:1700-LO2130</t>
    <rPh sb="35" eb="36">
      <t>スイ</t>
    </rPh>
    <rPh sb="36" eb="37">
      <t>キュウ</t>
    </rPh>
    <phoneticPr fontId="1"/>
  </si>
  <si>
    <t>Malay Asian Cuisine
[マレー・アジアン・クイジーン]</t>
    <phoneticPr fontId="1"/>
  </si>
  <si>
    <t>https://www.malayasiancuisine.com/</t>
    <phoneticPr fontId="1"/>
  </si>
  <si>
    <t>山梨県南都留郡富士河口湖町船津3921-1
070-8976-3540(月休)
L:0900-1400
C:1500-1800</t>
    <phoneticPr fontId="1"/>
  </si>
  <si>
    <t>河口湖遠征にてエルサルバドル料理にありつくことに成功。その代表料理ププサを複数種食すことに成功。エルサルバドル人ディナさんに御国を紹介していただくことに成功。
そんなこんなで情報が少ないながら何とか形にすることに成功。</t>
    <rPh sb="0" eb="3">
      <t>カワグチコ</t>
    </rPh>
    <rPh sb="3" eb="5">
      <t>エンセイ</t>
    </rPh>
    <rPh sb="14" eb="16">
      <t>リョウリ</t>
    </rPh>
    <rPh sb="24" eb="26">
      <t>セイコウ</t>
    </rPh>
    <rPh sb="29" eb="33">
      <t>ダイヒョウリョウリ</t>
    </rPh>
    <rPh sb="37" eb="40">
      <t>フクスウシュ</t>
    </rPh>
    <rPh sb="40" eb="41">
      <t>ショク</t>
    </rPh>
    <rPh sb="45" eb="47">
      <t>セイコウ</t>
    </rPh>
    <rPh sb="55" eb="56">
      <t>ジン</t>
    </rPh>
    <rPh sb="62" eb="64">
      <t>オクニ</t>
    </rPh>
    <rPh sb="65" eb="67">
      <t>ショウカイ</t>
    </rPh>
    <rPh sb="76" eb="78">
      <t>セイコウ</t>
    </rPh>
    <rPh sb="87" eb="89">
      <t>ジョウホウ</t>
    </rPh>
    <rPh sb="90" eb="91">
      <t>スク</t>
    </rPh>
    <rPh sb="96" eb="97">
      <t>ナン</t>
    </rPh>
    <rPh sb="99" eb="100">
      <t>カタチ</t>
    </rPh>
    <rPh sb="106" eb="108">
      <t>セイコウ</t>
    </rPh>
    <phoneticPr fontId="1"/>
  </si>
  <si>
    <t>ロシア</t>
    <phoneticPr fontId="1"/>
  </si>
  <si>
    <t>ガイアナ</t>
    <phoneticPr fontId="1"/>
  </si>
  <si>
    <t>BAIKAL
[バイカル]</t>
    <phoneticPr fontId="1"/>
  </si>
  <si>
    <t>https://roppongi-baikal.gorp.jp/</t>
    <phoneticPr fontId="1"/>
  </si>
  <si>
    <t>東京都港区六本木4-12-7 RBビル3F
03-5770-7742(無休)
L:1200-1500
D:1700-2200(月-木,日)
D:1700-2200(金,土)</t>
    <rPh sb="35" eb="37">
      <t>ムキュウ</t>
    </rPh>
    <rPh sb="63" eb="64">
      <t>ゲツ</t>
    </rPh>
    <rPh sb="65" eb="66">
      <t>モク</t>
    </rPh>
    <rPh sb="67" eb="68">
      <t>ヒ</t>
    </rPh>
    <rPh sb="82" eb="83">
      <t>キン</t>
    </rPh>
    <rPh sb="84" eb="85">
      <t>ド</t>
    </rPh>
    <phoneticPr fontId="1"/>
  </si>
  <si>
    <t>mama curry
[ママ・カリー]</t>
    <phoneticPr fontId="1"/>
  </si>
  <si>
    <t>福岡県福岡市中央区高砂2-13-6 1F
092-791-8844(水休)
L:1100-LO1430
D:1800-LO2100(日祝休)</t>
    <rPh sb="34" eb="35">
      <t>スイ</t>
    </rPh>
    <rPh sb="35" eb="36">
      <t>キュウ</t>
    </rPh>
    <rPh sb="66" eb="67">
      <t>ニチ</t>
    </rPh>
    <rPh sb="67" eb="68">
      <t>シュク</t>
    </rPh>
    <rPh sb="68" eb="69">
      <t>キュウ</t>
    </rPh>
    <phoneticPr fontId="1"/>
  </si>
  <si>
    <t>https://mamacurry.jimdofree.com/</t>
    <phoneticPr fontId="1"/>
  </si>
  <si>
    <t>インドネシア</t>
    <phoneticPr fontId="1"/>
  </si>
  <si>
    <t>近隣諸国と被る料理体系の中からマレーシアらしさを探るのがテーマ。メニュー的にはマレーシア風の料理をチョイスはしたものの、際立った個性を感じたかというと…。
移住先ランキングNo1の実感を得るには、どこを探ればでその魅力に触れられるのでしょう？</t>
    <rPh sb="0" eb="4">
      <t>キンリンショコク</t>
    </rPh>
    <rPh sb="5" eb="6">
      <t>カブ</t>
    </rPh>
    <rPh sb="7" eb="11">
      <t>リョウリタイケイ</t>
    </rPh>
    <rPh sb="12" eb="13">
      <t>ナカ</t>
    </rPh>
    <rPh sb="24" eb="25">
      <t>サグ</t>
    </rPh>
    <rPh sb="36" eb="37">
      <t>テキ</t>
    </rPh>
    <rPh sb="44" eb="45">
      <t>フウ</t>
    </rPh>
    <rPh sb="46" eb="48">
      <t>リョウリ</t>
    </rPh>
    <rPh sb="60" eb="62">
      <t>キワダ</t>
    </rPh>
    <rPh sb="64" eb="66">
      <t>コセイ</t>
    </rPh>
    <rPh sb="67" eb="68">
      <t>カン</t>
    </rPh>
    <rPh sb="78" eb="80">
      <t>イジュウ</t>
    </rPh>
    <rPh sb="80" eb="81">
      <t>サキ</t>
    </rPh>
    <rPh sb="90" eb="92">
      <t>ジッカン</t>
    </rPh>
    <rPh sb="93" eb="94">
      <t>エ</t>
    </rPh>
    <rPh sb="101" eb="102">
      <t>サグ</t>
    </rPh>
    <rPh sb="107" eb="109">
      <t>ミリョク</t>
    </rPh>
    <rPh sb="110" eb="111">
      <t>フ</t>
    </rPh>
    <phoneticPr fontId="1"/>
  </si>
  <si>
    <t>アルゼンチン</t>
    <phoneticPr fontId="1"/>
  </si>
  <si>
    <t>ザンビア</t>
    <phoneticPr fontId="1"/>
  </si>
  <si>
    <t>Marura Kithchen
[マルーラキッチン]</t>
    <phoneticPr fontId="1"/>
  </si>
  <si>
    <t>https://www.instagram.com/marulakitchen</t>
    <phoneticPr fontId="1"/>
  </si>
  <si>
    <t>熊本県合志市幾久富1866-322 1F
070-9030-1463(日月休)
L:1130-LO1430
D:1800-LO2100</t>
    <rPh sb="35" eb="36">
      <t>ニチ</t>
    </rPh>
    <rPh sb="36" eb="37">
      <t>ゲツ</t>
    </rPh>
    <rPh sb="37" eb="38">
      <t>ヤス</t>
    </rPh>
    <phoneticPr fontId="1"/>
  </si>
  <si>
    <t>Argentina Grill[アルゼンチングリル]</t>
    <phoneticPr fontId="1"/>
  </si>
  <si>
    <t>https://mailchi.mp/c77961d49f52/argentina-grill-tokyo-jpn</t>
    <phoneticPr fontId="1"/>
  </si>
  <si>
    <t>東京都新宿区西新宿7-19-22
ユニオンマンスリー新宿3 105
03-4283-7308(日月休)
1730-2300</t>
    <rPh sb="26" eb="28">
      <t>シンジュク</t>
    </rPh>
    <rPh sb="47" eb="49">
      <t>ニチゲツ</t>
    </rPh>
    <rPh sb="49" eb="50">
      <t>キュウ</t>
    </rPh>
    <phoneticPr fontId="1"/>
  </si>
  <si>
    <t>https://www.surabaya.jp/</t>
  </si>
  <si>
    <t>東京都港区六本木1-6-1
泉ガーデンタワー2F
03-5545-6895(無休)
1100-LO2200(月-金)
L:1100-LO1430(土日祝)
D:1700-LO2100(土日祝)</t>
    <rPh sb="38" eb="40">
      <t>ムキュウ</t>
    </rPh>
    <rPh sb="54" eb="55">
      <t>ゲツ</t>
    </rPh>
    <rPh sb="56" eb="57">
      <t>キン</t>
    </rPh>
    <rPh sb="73" eb="76">
      <t>ドニチシュク</t>
    </rPh>
    <rPh sb="92" eb="95">
      <t>ドニチシュク</t>
    </rPh>
    <phoneticPr fontId="1"/>
  </si>
  <si>
    <t>ボルシチ、ピロシキ以外のロシア料理を食べるぞ！と予告して、その通りとなった会食。それでもロシア料理のメニューは充実し、多くが美味であることを実感。好物サーラにもありつけたことは幸せだった。</t>
    <rPh sb="9" eb="11">
      <t>イガイ</t>
    </rPh>
    <rPh sb="15" eb="17">
      <t>リョウリ</t>
    </rPh>
    <rPh sb="18" eb="19">
      <t>タ</t>
    </rPh>
    <rPh sb="24" eb="26">
      <t>ヨコク</t>
    </rPh>
    <rPh sb="31" eb="32">
      <t>トオ</t>
    </rPh>
    <rPh sb="37" eb="39">
      <t>カイショク</t>
    </rPh>
    <rPh sb="47" eb="49">
      <t>リョウリ</t>
    </rPh>
    <rPh sb="55" eb="57">
      <t>ジュウジツ</t>
    </rPh>
    <rPh sb="59" eb="60">
      <t>オオ</t>
    </rPh>
    <rPh sb="62" eb="64">
      <t>ビミ</t>
    </rPh>
    <rPh sb="70" eb="72">
      <t>ジッカン</t>
    </rPh>
    <rPh sb="73" eb="75">
      <t>コウブツ</t>
    </rPh>
    <rPh sb="88" eb="89">
      <t>シアワ</t>
    </rPh>
    <phoneticPr fontId="1"/>
  </si>
  <si>
    <t>Wayang Bali
[ワヤン･バリ]
六本木店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</si>
</sst>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7" x14ac:knownFonts="1">
    <font>
      <sz val="11"/>
      <name val="ＭＳ Ｐゴシック"/>
      <family val="3"/>
      <charset val="128"/>
      <scheme val="minor"/>
    </font>
    <font>
      <sz val="6"/>
      <name val="ＭＳ Ｐゴシック"/>
      <family val="3"/>
      <charset val="128"/>
    </font>
    <font>
      <sz val="11"/>
      <name val="ＭＳ Ｐ明朝"/>
      <family val="1"/>
      <charset val="128"/>
    </font>
    <font>
      <sz val="11"/>
      <name val="ＭＳ Ｐゴシック"/>
      <family val="3"/>
      <charset val="128"/>
    </font>
    <font>
      <sz val="11"/>
      <color indexed="10"/>
      <name val="ＭＳ Ｐゴシック"/>
      <family val="3"/>
      <charset val="128"/>
    </font>
    <font>
      <sz val="11"/>
      <name val="ＭＳ 明朝"/>
      <family val="1"/>
      <charset val="128"/>
    </font>
    <font>
      <strike/>
      <sz val="11"/>
      <name val="ＭＳ 明朝"/>
      <family val="1"/>
      <charset val="128"/>
    </font>
    <font>
      <strike/>
      <sz val="11"/>
      <color indexed="10"/>
      <name val="ＭＳ 明朝"/>
      <family val="1"/>
      <charset val="128"/>
    </font>
    <font>
      <strike/>
      <sz val="11"/>
      <name val="ＭＳ Ｐゴシック"/>
      <family val="3"/>
      <charset val="128"/>
    </font>
    <font>
      <strike/>
      <sz val="11"/>
      <color indexed="10"/>
      <name val="ＭＳ Ｐゴシック"/>
      <family val="3"/>
      <charset val="128"/>
    </font>
    <font>
      <sz val="6"/>
      <name val="ＭＳ Ｐゴシック"/>
      <family val="3"/>
      <charset val="128"/>
    </font>
    <font>
      <sz val="6"/>
      <name val="ＭＳ Ｐゴシック"/>
      <family val="3"/>
      <charset val="128"/>
    </font>
    <font>
      <b/>
      <sz val="13.5"/>
      <color indexed="10"/>
      <name val="ＭＳ Ｐゴシック"/>
      <family val="3"/>
      <charset val="128"/>
    </font>
    <font>
      <b/>
      <sz val="13.5"/>
      <color indexed="18"/>
      <name val="ＭＳ Ｐゴシック"/>
      <family val="3"/>
      <charset val="128"/>
    </font>
    <font>
      <sz val="6"/>
      <name val="ＭＳ Ｐゴシック"/>
      <family val="3"/>
      <charset val="128"/>
    </font>
    <font>
      <sz val="11"/>
      <color indexed="8"/>
      <name val="ＭＳ Ｐゴシック"/>
      <family val="3"/>
      <charset val="128"/>
    </font>
    <font>
      <sz val="11"/>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4"/>
      <color rgb="FF0000FF"/>
      <name val="ＭＳ Ｐゴシック"/>
      <family val="3"/>
      <charset val="128"/>
      <scheme val="minor"/>
    </font>
    <font>
      <b/>
      <i/>
      <sz val="18"/>
      <color rgb="FF800080"/>
      <name val="ＭＳ Ｐゴシック"/>
      <family val="3"/>
      <charset val="128"/>
      <scheme val="minor"/>
    </font>
    <font>
      <b/>
      <i/>
      <sz val="14"/>
      <color rgb="FFFF6600"/>
      <name val="ＭＳ Ｐゴシック"/>
      <family val="3"/>
      <charset val="128"/>
      <scheme val="minor"/>
    </font>
    <font>
      <b/>
      <i/>
      <sz val="11"/>
      <name val="ＭＳ Ｐゴシック"/>
      <family val="3"/>
      <charset val="128"/>
      <scheme val="minor"/>
    </font>
    <font>
      <b/>
      <sz val="11"/>
      <name val="ＭＳ Ｐゴシック"/>
      <family val="3"/>
      <charset val="128"/>
      <scheme val="minor"/>
    </font>
    <font>
      <sz val="11"/>
      <color rgb="FF000000"/>
      <name val="ＭＳ Ｐゴシック"/>
      <family val="3"/>
      <charset val="128"/>
      <scheme val="minor"/>
    </font>
    <font>
      <sz val="11"/>
      <color rgb="FF0000FF"/>
      <name val="ＭＳ Ｐゴシック"/>
      <family val="3"/>
      <charset val="128"/>
      <scheme val="minor"/>
    </font>
    <font>
      <u/>
      <sz val="12"/>
      <color rgb="FF0070C0"/>
      <name val="ＭＳ Ｐゴシック"/>
      <family val="3"/>
      <charset val="128"/>
    </font>
    <font>
      <sz val="13.5"/>
      <color rgb="FF0000A0"/>
      <name val="ＭＳ Ｐゴシック"/>
      <family val="3"/>
      <charset val="128"/>
      <scheme val="minor"/>
    </font>
    <font>
      <b/>
      <i/>
      <sz val="14"/>
      <color rgb="FF7030A0"/>
      <name val="ＭＳ Ｐゴシック"/>
      <family val="3"/>
      <charset val="128"/>
      <scheme val="minor"/>
    </font>
    <font>
      <b/>
      <sz val="13.5"/>
      <color rgb="FF993366"/>
      <name val="ＭＳ Ｐゴシック"/>
      <family val="3"/>
      <charset val="128"/>
      <scheme val="minor"/>
    </font>
    <font>
      <b/>
      <sz val="13.5"/>
      <color rgb="FFFF0000"/>
      <name val="ＭＳ Ｐゴシック"/>
      <family val="3"/>
      <charset val="128"/>
      <scheme val="minor"/>
    </font>
  </fonts>
  <fills count="4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34998626667073579"/>
        <bgColor indexed="64"/>
      </patternFill>
    </fill>
    <fill>
      <patternFill patternType="solid">
        <fgColor theme="0" tint="-0.34998626667073579"/>
        <bgColor rgb="FF000000"/>
      </patternFill>
    </fill>
    <fill>
      <patternFill patternType="solid">
        <fgColor rgb="FF969696"/>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CC00"/>
        <bgColor rgb="FF000000"/>
      </patternFill>
    </fill>
    <fill>
      <patternFill patternType="solid">
        <fgColor theme="6" tint="0.39997558519241921"/>
        <bgColor rgb="FF000000"/>
      </patternFill>
    </fill>
    <fill>
      <patternFill patternType="solid">
        <fgColor rgb="FFFF0000"/>
        <bgColor rgb="FF000000"/>
      </patternFill>
    </fill>
    <fill>
      <patternFill patternType="solid">
        <fgColor rgb="FF808000"/>
        <bgColor rgb="FF000000"/>
      </patternFill>
    </fill>
    <fill>
      <patternFill patternType="solid">
        <fgColor theme="9"/>
        <bgColor rgb="FF000000"/>
      </patternFill>
    </fill>
    <fill>
      <patternFill patternType="solid">
        <fgColor rgb="FF0099FF"/>
        <bgColor rgb="FF000000"/>
      </patternFill>
    </fill>
    <fill>
      <patternFill patternType="solid">
        <fgColor rgb="FFFF00FF"/>
        <bgColor rgb="FF000000"/>
      </patternFill>
    </fill>
    <fill>
      <patternFill patternType="solid">
        <fgColor rgb="FF00FF00"/>
        <bgColor rgb="FF000000"/>
      </patternFill>
    </fill>
    <fill>
      <patternFill patternType="solid">
        <fgColor rgb="FF9900FF"/>
        <bgColor rgb="FF000000"/>
      </patternFill>
    </fill>
    <fill>
      <patternFill patternType="solid">
        <fgColor rgb="FF9933FF"/>
        <bgColor rgb="FF000000"/>
      </patternFill>
    </fill>
    <fill>
      <patternFill patternType="solid">
        <fgColor rgb="FF996633"/>
        <bgColor rgb="FF000000"/>
      </patternFill>
    </fill>
  </fills>
  <borders count="9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uble">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double">
        <color indexed="64"/>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rgb="FF000000"/>
      </left>
      <right style="medium">
        <color indexed="64"/>
      </right>
      <top style="thin">
        <color indexed="64"/>
      </top>
      <bottom style="medium">
        <color indexed="64"/>
      </bottom>
      <diagonal/>
    </border>
    <border>
      <left/>
      <right style="thin">
        <color rgb="FF000000"/>
      </right>
      <top style="medium">
        <color indexed="64"/>
      </top>
      <bottom style="thin">
        <color indexed="64"/>
      </bottom>
      <diagonal/>
    </border>
    <border>
      <left/>
      <right style="thin">
        <color rgb="FF000000"/>
      </right>
      <top style="thin">
        <color indexed="64"/>
      </top>
      <bottom style="medium">
        <color indexed="64"/>
      </bottom>
      <diagonal/>
    </border>
    <border>
      <left style="double">
        <color indexed="64"/>
      </left>
      <right style="thin">
        <color indexed="64"/>
      </right>
      <top/>
      <bottom style="double">
        <color rgb="FF000000"/>
      </bottom>
      <diagonal/>
    </border>
    <border>
      <left/>
      <right style="thin">
        <color rgb="FF000000"/>
      </right>
      <top style="double">
        <color indexed="64"/>
      </top>
      <bottom style="double">
        <color indexed="64"/>
      </bottom>
      <diagonal/>
    </border>
    <border>
      <left style="thin">
        <color rgb="FF000000"/>
      </left>
      <right/>
      <top style="double">
        <color indexed="64"/>
      </top>
      <bottom style="double">
        <color indexed="64"/>
      </bottom>
      <diagonal/>
    </border>
    <border>
      <left/>
      <right style="double">
        <color rgb="FF000000"/>
      </right>
      <top style="double">
        <color indexed="64"/>
      </top>
      <bottom style="double">
        <color indexed="64"/>
      </bottom>
      <diagonal/>
    </border>
    <border>
      <left style="double">
        <color indexed="64"/>
      </left>
      <right style="double">
        <color indexed="64"/>
      </right>
      <top/>
      <bottom style="double">
        <color rgb="FF000000"/>
      </bottom>
      <diagonal/>
    </border>
    <border>
      <left style="thin">
        <color indexed="64"/>
      </left>
      <right style="medium">
        <color indexed="64"/>
      </right>
      <top/>
      <bottom style="thin">
        <color rgb="FF000000"/>
      </bottom>
      <diagonal/>
    </border>
    <border>
      <left style="double">
        <color indexed="64"/>
      </left>
      <right style="thin">
        <color indexed="64"/>
      </right>
      <top/>
      <bottom style="thin">
        <color rgb="FF000000"/>
      </bottom>
      <diagonal/>
    </border>
    <border>
      <left style="medium">
        <color indexed="64"/>
      </left>
      <right style="thin">
        <color indexed="64"/>
      </right>
      <top/>
      <bottom style="thin">
        <color rgb="FF000000"/>
      </bottom>
      <diagonal/>
    </border>
  </borders>
  <cellStyleXfs count="43">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0" borderId="0" applyNumberFormat="0" applyFill="0" applyBorder="0" applyAlignment="0" applyProtection="0">
      <alignment vertical="center"/>
    </xf>
    <xf numFmtId="0" fontId="20" fillId="26" borderId="76" applyNumberFormat="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17" fillId="28" borderId="77" applyNumberFormat="0" applyFont="0" applyAlignment="0" applyProtection="0">
      <alignment vertical="center"/>
    </xf>
    <xf numFmtId="0" fontId="23" fillId="0" borderId="78" applyNumberFormat="0" applyFill="0" applyAlignment="0" applyProtection="0">
      <alignment vertical="center"/>
    </xf>
    <xf numFmtId="0" fontId="24" fillId="29" borderId="0" applyNumberFormat="0" applyBorder="0" applyAlignment="0" applyProtection="0">
      <alignment vertical="center"/>
    </xf>
    <xf numFmtId="0" fontId="25" fillId="30" borderId="79" applyNumberFormat="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0" borderId="81" applyNumberFormat="0" applyFill="0" applyAlignment="0" applyProtection="0">
      <alignment vertical="center"/>
    </xf>
    <xf numFmtId="0" fontId="29" fillId="0" borderId="82" applyNumberFormat="0" applyFill="0" applyAlignment="0" applyProtection="0">
      <alignment vertical="center"/>
    </xf>
    <xf numFmtId="0" fontId="29" fillId="0" borderId="0" applyNumberFormat="0" applyFill="0" applyBorder="0" applyAlignment="0" applyProtection="0">
      <alignment vertical="center"/>
    </xf>
    <xf numFmtId="0" fontId="30" fillId="0" borderId="83" applyNumberFormat="0" applyFill="0" applyAlignment="0" applyProtection="0">
      <alignment vertical="center"/>
    </xf>
    <xf numFmtId="0" fontId="31" fillId="30" borderId="84" applyNumberFormat="0" applyAlignment="0" applyProtection="0">
      <alignment vertical="center"/>
    </xf>
    <xf numFmtId="0" fontId="32" fillId="0" borderId="0" applyNumberFormat="0" applyFill="0" applyBorder="0" applyAlignment="0" applyProtection="0">
      <alignment vertical="center"/>
    </xf>
    <xf numFmtId="0" fontId="33" fillId="31" borderId="79" applyNumberFormat="0" applyAlignment="0" applyProtection="0">
      <alignment vertical="center"/>
    </xf>
    <xf numFmtId="0" fontId="34" fillId="32" borderId="0" applyNumberFormat="0" applyBorder="0" applyAlignment="0" applyProtection="0">
      <alignment vertical="center"/>
    </xf>
  </cellStyleXfs>
  <cellXfs count="350">
    <xf numFmtId="0" fontId="0" fillId="0" borderId="0" xfId="0"/>
    <xf numFmtId="176" fontId="0" fillId="0" borderId="0" xfId="0" applyNumberFormat="1"/>
    <xf numFmtId="0" fontId="0" fillId="0" borderId="0" xfId="0" applyAlignment="1">
      <alignment horizontal="center"/>
    </xf>
    <xf numFmtId="0" fontId="0" fillId="0" borderId="0" xfId="0" applyAlignment="1">
      <alignment wrapText="1"/>
    </xf>
    <xf numFmtId="0" fontId="35" fillId="0" borderId="0" xfId="28" applyFont="1" applyAlignment="1">
      <alignment horizontal="center"/>
    </xf>
    <xf numFmtId="0" fontId="36" fillId="0" borderId="0" xfId="0" applyFont="1"/>
    <xf numFmtId="0" fontId="37" fillId="0" borderId="0" xfId="0" applyFont="1"/>
    <xf numFmtId="0" fontId="0" fillId="0" borderId="1" xfId="0"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vertical="center" wrapText="1"/>
    </xf>
    <xf numFmtId="0" fontId="38" fillId="0" borderId="4" xfId="0" applyFont="1" applyBorder="1" applyAlignment="1">
      <alignment horizontal="center" vertical="center"/>
    </xf>
    <xf numFmtId="0" fontId="39" fillId="0" borderId="5" xfId="0" applyFont="1" applyBorder="1" applyAlignment="1">
      <alignment horizontal="center" vertical="top" wrapText="1"/>
    </xf>
    <xf numFmtId="0" fontId="39" fillId="0" borderId="6" xfId="0" applyFont="1" applyBorder="1" applyAlignment="1">
      <alignment vertical="top"/>
    </xf>
    <xf numFmtId="0" fontId="0" fillId="0" borderId="6" xfId="0" applyBorder="1" applyAlignment="1">
      <alignment vertical="top" wrapText="1"/>
    </xf>
    <xf numFmtId="0" fontId="22" fillId="0" borderId="6" xfId="28" applyBorder="1" applyAlignment="1">
      <alignment vertical="top" wrapText="1"/>
    </xf>
    <xf numFmtId="176" fontId="0" fillId="0" borderId="7" xfId="0" applyNumberFormat="1" applyBorder="1" applyAlignment="1">
      <alignment vertical="top"/>
    </xf>
    <xf numFmtId="14" fontId="0" fillId="0" borderId="8" xfId="0" applyNumberFormat="1"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39" fillId="0" borderId="5" xfId="0" applyFont="1" applyBorder="1" applyAlignment="1">
      <alignment horizontal="center" vertical="top"/>
    </xf>
    <xf numFmtId="14" fontId="0" fillId="0" borderId="8" xfId="0" applyNumberFormat="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39" fillId="0" borderId="6" xfId="0" applyFont="1" applyBorder="1" applyAlignment="1">
      <alignment vertical="top" wrapText="1"/>
    </xf>
    <xf numFmtId="0" fontId="40" fillId="0" borderId="10" xfId="0" applyFont="1" applyBorder="1" applyAlignment="1">
      <alignment vertical="top" wrapText="1"/>
    </xf>
    <xf numFmtId="0" fontId="22" fillId="0" borderId="10" xfId="28" applyBorder="1" applyAlignment="1">
      <alignment vertical="top" wrapText="1"/>
    </xf>
    <xf numFmtId="0" fontId="0" fillId="0" borderId="10" xfId="0" applyBorder="1" applyAlignment="1">
      <alignment vertical="top"/>
    </xf>
    <xf numFmtId="0" fontId="41" fillId="0" borderId="6" xfId="28" applyFont="1" applyBorder="1" applyAlignment="1">
      <alignment horizontal="center" vertical="center" wrapText="1"/>
    </xf>
    <xf numFmtId="0" fontId="39" fillId="0" borderId="11" xfId="0" applyFont="1" applyBorder="1" applyAlignment="1">
      <alignment horizontal="center" vertical="top"/>
    </xf>
    <xf numFmtId="0" fontId="39" fillId="0" borderId="12" xfId="0" applyFont="1" applyBorder="1" applyAlignment="1">
      <alignment vertical="top" wrapText="1"/>
    </xf>
    <xf numFmtId="176" fontId="0" fillId="0" borderId="13" xfId="0" applyNumberFormat="1" applyBorder="1" applyAlignment="1">
      <alignment vertical="top"/>
    </xf>
    <xf numFmtId="14" fontId="0" fillId="0" borderId="14" xfId="0" applyNumberFormat="1" applyBorder="1" applyAlignment="1">
      <alignment horizontal="center" vertical="top"/>
    </xf>
    <xf numFmtId="0" fontId="0" fillId="0" borderId="14" xfId="0" applyBorder="1" applyAlignment="1">
      <alignment vertical="top"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top"/>
    </xf>
    <xf numFmtId="176" fontId="0" fillId="0" borderId="16" xfId="0" applyNumberFormat="1" applyBorder="1" applyAlignment="1">
      <alignment vertical="top"/>
    </xf>
    <xf numFmtId="176" fontId="0" fillId="0" borderId="0" xfId="0" applyNumberFormat="1" applyAlignment="1">
      <alignmen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 xfId="0" applyBorder="1" applyAlignment="1">
      <alignment horizontal="left"/>
    </xf>
    <xf numFmtId="0" fontId="0" fillId="0" borderId="5" xfId="0" applyBorder="1" applyAlignment="1">
      <alignment horizontal="center"/>
    </xf>
    <xf numFmtId="0" fontId="0" fillId="0" borderId="7"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13" xfId="0" applyBorder="1" applyAlignment="1">
      <alignment horizontal="left"/>
    </xf>
    <xf numFmtId="0" fontId="0" fillId="0" borderId="15" xfId="0" applyBorder="1" applyAlignment="1">
      <alignment horizontal="center"/>
    </xf>
    <xf numFmtId="0" fontId="0" fillId="0" borderId="26" xfId="0" applyBorder="1" applyAlignment="1">
      <alignment horizontal="left"/>
    </xf>
    <xf numFmtId="0" fontId="39" fillId="0" borderId="27" xfId="0" applyFont="1" applyBorder="1" applyAlignment="1">
      <alignment horizontal="center" vertical="top"/>
    </xf>
    <xf numFmtId="0" fontId="0" fillId="0" borderId="10" xfId="0" applyBorder="1" applyAlignment="1">
      <alignment horizontal="center" vertical="center"/>
    </xf>
    <xf numFmtId="0" fontId="22" fillId="0" borderId="6" xfId="28" applyBorder="1" applyAlignment="1">
      <alignment horizontal="justify" vertical="top" wrapText="1"/>
    </xf>
    <xf numFmtId="0" fontId="0" fillId="0" borderId="6" xfId="0" applyBorder="1" applyAlignment="1">
      <alignment vertical="top"/>
    </xf>
    <xf numFmtId="0" fontId="0" fillId="0" borderId="6" xfId="0" applyBorder="1" applyAlignment="1">
      <alignment horizontal="left" vertical="top" wrapText="1"/>
    </xf>
    <xf numFmtId="176" fontId="0" fillId="0" borderId="7" xfId="0" applyNumberFormat="1" applyBorder="1" applyAlignment="1">
      <alignment horizontal="center" vertical="top"/>
    </xf>
    <xf numFmtId="176" fontId="0" fillId="0" borderId="7" xfId="0" applyNumberFormat="1" applyBorder="1" applyAlignment="1">
      <alignment vertical="top" wrapText="1"/>
    </xf>
    <xf numFmtId="0" fontId="0" fillId="0" borderId="7" xfId="0" applyBorder="1" applyAlignment="1">
      <alignment vertical="top" wrapText="1"/>
    </xf>
    <xf numFmtId="0" fontId="0" fillId="0" borderId="28" xfId="0" applyBorder="1" applyAlignment="1">
      <alignment horizontal="left"/>
    </xf>
    <xf numFmtId="0" fontId="0" fillId="0" borderId="10" xfId="0"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0" borderId="85" xfId="0" applyBorder="1" applyAlignment="1">
      <alignment horizontal="center" vertical="center"/>
    </xf>
    <xf numFmtId="0" fontId="22" fillId="0" borderId="6" xfId="28" applyBorder="1" applyAlignment="1">
      <alignment horizontal="left" vertical="top" wrapText="1"/>
    </xf>
    <xf numFmtId="0" fontId="0" fillId="33" borderId="3" xfId="0" applyFill="1" applyBorder="1" applyAlignment="1">
      <alignment horizontal="center" vertical="center" wrapText="1"/>
    </xf>
    <xf numFmtId="0" fontId="0" fillId="34" borderId="3" xfId="0" applyFill="1" applyBorder="1" applyAlignment="1">
      <alignment horizontal="center" vertical="center" wrapText="1"/>
    </xf>
    <xf numFmtId="0" fontId="0" fillId="34" borderId="31" xfId="0" applyFill="1" applyBorder="1" applyAlignment="1">
      <alignment horizontal="center" vertical="center" wrapText="1"/>
    </xf>
    <xf numFmtId="0" fontId="0" fillId="33" borderId="31" xfId="0" applyFill="1" applyBorder="1" applyAlignment="1">
      <alignment horizontal="center" vertical="center" wrapText="1"/>
    </xf>
    <xf numFmtId="0" fontId="0" fillId="0" borderId="9" xfId="0" applyBorder="1" applyAlignment="1">
      <alignment horizontal="center"/>
    </xf>
    <xf numFmtId="0" fontId="0" fillId="0" borderId="32" xfId="0" applyBorder="1" applyAlignment="1">
      <alignment horizontal="center"/>
    </xf>
    <xf numFmtId="0" fontId="0" fillId="35" borderId="20" xfId="0" applyFill="1" applyBorder="1" applyAlignment="1">
      <alignment horizontal="center"/>
    </xf>
    <xf numFmtId="0" fontId="0" fillId="0" borderId="11" xfId="0" applyBorder="1" applyAlignment="1">
      <alignment horizontal="center"/>
    </xf>
    <xf numFmtId="0" fontId="0" fillId="0" borderId="0" xfId="0" applyAlignment="1">
      <alignment vertical="top" wrapText="1"/>
    </xf>
    <xf numFmtId="0" fontId="0" fillId="0" borderId="12" xfId="0" applyBorder="1" applyAlignment="1">
      <alignment vertical="top" wrapText="1"/>
    </xf>
    <xf numFmtId="0" fontId="0" fillId="0" borderId="33"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41" fillId="0" borderId="30" xfId="28" applyFont="1" applyBorder="1" applyAlignment="1">
      <alignment horizontal="center" vertical="center" wrapText="1"/>
    </xf>
    <xf numFmtId="0" fontId="0" fillId="0" borderId="12" xfId="0" applyBorder="1" applyAlignment="1">
      <alignment horizontal="center" vertical="center" wrapText="1"/>
    </xf>
    <xf numFmtId="0" fontId="39" fillId="0" borderId="10" xfId="0" applyFont="1" applyBorder="1" applyAlignment="1">
      <alignment vertical="top" wrapText="1"/>
    </xf>
    <xf numFmtId="176" fontId="0" fillId="0" borderId="22" xfId="0" applyNumberFormat="1" applyBorder="1" applyAlignment="1">
      <alignment vertical="top"/>
    </xf>
    <xf numFmtId="14" fontId="0" fillId="0" borderId="21" xfId="0" applyNumberFormat="1" applyBorder="1" applyAlignment="1">
      <alignment horizontal="center" vertical="top"/>
    </xf>
    <xf numFmtId="0" fontId="0" fillId="0" borderId="21" xfId="0" applyBorder="1" applyAlignment="1">
      <alignment vertical="top" wrapText="1"/>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left"/>
    </xf>
    <xf numFmtId="0" fontId="0" fillId="0" borderId="10" xfId="0" applyBorder="1" applyAlignment="1">
      <alignment vertical="top" wrapText="1"/>
    </xf>
    <xf numFmtId="14" fontId="0" fillId="0" borderId="14" xfId="0" applyNumberFormat="1" applyBorder="1" applyAlignment="1">
      <alignment horizontal="center" vertical="top" wrapText="1"/>
    </xf>
    <xf numFmtId="0" fontId="39" fillId="0" borderId="13" xfId="0" applyFont="1" applyBorder="1" applyAlignment="1">
      <alignment vertical="top"/>
    </xf>
    <xf numFmtId="0" fontId="0" fillId="0" borderId="13" xfId="0" applyBorder="1" applyAlignment="1">
      <alignment vertical="top" wrapText="1"/>
    </xf>
    <xf numFmtId="0" fontId="0" fillId="0" borderId="25" xfId="0" applyBorder="1" applyAlignment="1">
      <alignment vertical="top"/>
    </xf>
    <xf numFmtId="0" fontId="2" fillId="0" borderId="25" xfId="0" applyFont="1" applyBorder="1" applyAlignment="1">
      <alignment vertical="top"/>
    </xf>
    <xf numFmtId="176" fontId="0" fillId="0" borderId="25" xfId="0" applyNumberFormat="1" applyBorder="1" applyAlignment="1">
      <alignment vertical="top"/>
    </xf>
    <xf numFmtId="0" fontId="0" fillId="0" borderId="25" xfId="0" applyBorder="1" applyAlignment="1">
      <alignment horizontal="center" vertical="top"/>
    </xf>
    <xf numFmtId="0" fontId="39" fillId="0" borderId="24" xfId="0" applyFont="1" applyBorder="1" applyAlignment="1">
      <alignment vertical="top"/>
    </xf>
    <xf numFmtId="0" fontId="39" fillId="0" borderId="40" xfId="0" applyFont="1" applyBorder="1" applyAlignment="1">
      <alignment horizontal="center" vertical="top"/>
    </xf>
    <xf numFmtId="0" fontId="0" fillId="0" borderId="41" xfId="0" applyBorder="1" applyAlignment="1">
      <alignment horizontal="center" vertical="center"/>
    </xf>
    <xf numFmtId="0" fontId="0" fillId="0" borderId="42" xfId="0" applyBorder="1" applyAlignment="1">
      <alignment vertical="top" wrapText="1"/>
    </xf>
    <xf numFmtId="176" fontId="0" fillId="0" borderId="42" xfId="0" applyNumberFormat="1" applyBorder="1" applyAlignment="1">
      <alignment vertical="top"/>
    </xf>
    <xf numFmtId="14" fontId="0" fillId="0" borderId="42" xfId="0" applyNumberFormat="1" applyBorder="1" applyAlignment="1">
      <alignment horizontal="center" vertical="top"/>
    </xf>
    <xf numFmtId="0" fontId="0" fillId="0" borderId="13" xfId="0" applyBorder="1" applyAlignment="1">
      <alignment vertical="top"/>
    </xf>
    <xf numFmtId="0" fontId="0" fillId="0" borderId="13" xfId="0" applyBorder="1" applyAlignment="1">
      <alignment horizontal="center" vertical="top"/>
    </xf>
    <xf numFmtId="0" fontId="39" fillId="0" borderId="0" xfId="0" applyFont="1" applyAlignment="1">
      <alignment vertical="top"/>
    </xf>
    <xf numFmtId="0" fontId="41" fillId="0" borderId="43" xfId="28" applyFont="1" applyBorder="1" applyAlignment="1">
      <alignment horizontal="center" vertical="center" wrapText="1"/>
    </xf>
    <xf numFmtId="0" fontId="39" fillId="36" borderId="5" xfId="0" applyFont="1" applyFill="1" applyBorder="1" applyAlignment="1">
      <alignment horizontal="center" vertical="top"/>
    </xf>
    <xf numFmtId="0" fontId="39" fillId="36" borderId="6" xfId="0" applyFont="1" applyFill="1" applyBorder="1" applyAlignment="1">
      <alignment vertical="top"/>
    </xf>
    <xf numFmtId="0" fontId="0" fillId="36" borderId="0" xfId="0" applyFill="1" applyAlignment="1">
      <alignment vertical="top" wrapText="1"/>
    </xf>
    <xf numFmtId="0" fontId="39" fillId="36" borderId="11" xfId="0" applyFont="1" applyFill="1" applyBorder="1" applyAlignment="1">
      <alignment horizontal="center" vertical="top"/>
    </xf>
    <xf numFmtId="0" fontId="39" fillId="36" borderId="12" xfId="0" applyFont="1" applyFill="1" applyBorder="1" applyAlignment="1">
      <alignment vertical="top" wrapText="1"/>
    </xf>
    <xf numFmtId="0" fontId="0" fillId="36" borderId="12" xfId="0" applyFill="1" applyBorder="1" applyAlignment="1">
      <alignment vertical="top" wrapText="1"/>
    </xf>
    <xf numFmtId="0" fontId="0" fillId="36" borderId="6" xfId="0" applyFill="1" applyBorder="1" applyAlignment="1">
      <alignment vertical="top" wrapText="1"/>
    </xf>
    <xf numFmtId="0" fontId="39" fillId="36" borderId="6" xfId="0" applyFont="1" applyFill="1" applyBorder="1" applyAlignment="1">
      <alignment vertical="top" wrapText="1"/>
    </xf>
    <xf numFmtId="0" fontId="39" fillId="36" borderId="27" xfId="0" applyFont="1" applyFill="1" applyBorder="1" applyAlignment="1">
      <alignment horizontal="center" vertical="top"/>
    </xf>
    <xf numFmtId="0" fontId="0" fillId="36" borderId="6" xfId="0" applyFill="1" applyBorder="1" applyAlignment="1">
      <alignment horizontal="left" vertical="top" wrapText="1"/>
    </xf>
    <xf numFmtId="14" fontId="0" fillId="0" borderId="21" xfId="0" applyNumberFormat="1" applyBorder="1" applyAlignment="1">
      <alignment horizontal="center" vertical="top" wrapText="1"/>
    </xf>
    <xf numFmtId="176" fontId="0" fillId="0" borderId="13" xfId="0" applyNumberFormat="1" applyBorder="1" applyAlignment="1">
      <alignment horizontal="center" vertical="center"/>
    </xf>
    <xf numFmtId="176" fontId="0" fillId="0" borderId="22" xfId="0" applyNumberFormat="1" applyBorder="1" applyAlignment="1">
      <alignment horizontal="center" vertical="center"/>
    </xf>
    <xf numFmtId="0" fontId="5" fillId="0" borderId="6" xfId="0" applyFont="1" applyBorder="1" applyAlignment="1">
      <alignment vertical="top" wrapText="1"/>
    </xf>
    <xf numFmtId="0" fontId="5" fillId="0" borderId="29" xfId="0" applyFont="1" applyBorder="1" applyAlignment="1">
      <alignment vertical="top" wrapText="1"/>
    </xf>
    <xf numFmtId="0" fontId="5" fillId="0" borderId="0" xfId="0" applyFont="1" applyAlignment="1">
      <alignment vertical="top" wrapText="1"/>
    </xf>
    <xf numFmtId="0" fontId="6" fillId="36" borderId="43" xfId="0" applyFont="1" applyFill="1" applyBorder="1" applyAlignment="1">
      <alignment vertical="top" wrapText="1"/>
    </xf>
    <xf numFmtId="0" fontId="6" fillId="36" borderId="13" xfId="0" applyFont="1" applyFill="1" applyBorder="1" applyAlignment="1">
      <alignment vertical="top" wrapText="1"/>
    </xf>
    <xf numFmtId="0" fontId="5" fillId="0" borderId="6" xfId="0" applyFont="1" applyBorder="1" applyAlignment="1">
      <alignment horizontal="justify" vertical="top" wrapText="1"/>
    </xf>
    <xf numFmtId="0" fontId="5" fillId="0" borderId="10" xfId="0" applyFont="1" applyBorder="1" applyAlignment="1">
      <alignment horizontal="justify" vertical="top" wrapText="1"/>
    </xf>
    <xf numFmtId="0" fontId="6" fillId="36" borderId="6" xfId="0" applyFont="1" applyFill="1" applyBorder="1" applyAlignment="1">
      <alignment vertical="top" wrapText="1"/>
    </xf>
    <xf numFmtId="0" fontId="5" fillId="0" borderId="10" xfId="0" applyFont="1" applyBorder="1" applyAlignment="1">
      <alignment vertical="top" wrapText="1"/>
    </xf>
    <xf numFmtId="0" fontId="5" fillId="0" borderId="12" xfId="0" applyFont="1" applyBorder="1" applyAlignment="1">
      <alignment vertical="top" wrapText="1"/>
    </xf>
    <xf numFmtId="0" fontId="0" fillId="36" borderId="10" xfId="0" applyFill="1" applyBorder="1" applyAlignment="1">
      <alignment vertical="top" wrapText="1"/>
    </xf>
    <xf numFmtId="0" fontId="6" fillId="36" borderId="10" xfId="0" applyFont="1" applyFill="1" applyBorder="1" applyAlignment="1">
      <alignment vertical="top" wrapText="1"/>
    </xf>
    <xf numFmtId="176" fontId="0" fillId="0" borderId="43" xfId="0" applyNumberFormat="1" applyBorder="1" applyAlignment="1">
      <alignment vertical="top"/>
    </xf>
    <xf numFmtId="14" fontId="0" fillId="0" borderId="43" xfId="0" applyNumberFormat="1" applyBorder="1" applyAlignment="1">
      <alignment horizontal="center" vertical="top"/>
    </xf>
    <xf numFmtId="176" fontId="0" fillId="0" borderId="29" xfId="0" applyNumberFormat="1" applyBorder="1" applyAlignment="1">
      <alignment horizontal="center" vertical="center"/>
    </xf>
    <xf numFmtId="14" fontId="0" fillId="0" borderId="29" xfId="0" applyNumberFormat="1" applyBorder="1" applyAlignment="1">
      <alignment horizontal="center" vertical="center"/>
    </xf>
    <xf numFmtId="0" fontId="0" fillId="0" borderId="21" xfId="0" applyBorder="1" applyAlignment="1">
      <alignment horizontal="center" vertical="center" wrapText="1"/>
    </xf>
    <xf numFmtId="0" fontId="0" fillId="0" borderId="44" xfId="0" applyBorder="1" applyAlignment="1">
      <alignment horizontal="center" vertical="center"/>
    </xf>
    <xf numFmtId="0" fontId="0" fillId="0" borderId="86" xfId="0" applyBorder="1" applyAlignment="1">
      <alignment horizontal="center" vertical="center"/>
    </xf>
    <xf numFmtId="0" fontId="38" fillId="0" borderId="31" xfId="0" applyFont="1" applyBorder="1" applyAlignment="1">
      <alignment horizontal="center" vertical="center"/>
    </xf>
    <xf numFmtId="0" fontId="0" fillId="0" borderId="45" xfId="0" applyBorder="1"/>
    <xf numFmtId="0" fontId="0" fillId="0" borderId="23"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vertical="top"/>
    </xf>
    <xf numFmtId="0" fontId="0" fillId="0" borderId="2" xfId="0" applyBorder="1" applyAlignment="1">
      <alignment horizontal="center" vertical="center"/>
    </xf>
    <xf numFmtId="0" fontId="0" fillId="0" borderId="47" xfId="0" applyBorder="1" applyAlignment="1">
      <alignment vertical="top"/>
    </xf>
    <xf numFmtId="0" fontId="0" fillId="0" borderId="13" xfId="0" applyBorder="1"/>
    <xf numFmtId="0" fontId="0" fillId="0" borderId="8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176" fontId="0" fillId="0" borderId="50" xfId="0" applyNumberFormat="1" applyBorder="1" applyAlignment="1">
      <alignment vertical="top"/>
    </xf>
    <xf numFmtId="14" fontId="0" fillId="0" borderId="50" xfId="0" applyNumberFormat="1" applyBorder="1" applyAlignment="1">
      <alignment horizontal="center" vertical="top"/>
    </xf>
    <xf numFmtId="0" fontId="0" fillId="0" borderId="50" xfId="0" applyBorder="1" applyAlignment="1">
      <alignment vertical="top" wrapText="1"/>
    </xf>
    <xf numFmtId="0" fontId="0" fillId="0" borderId="51" xfId="0" applyBorder="1" applyAlignment="1">
      <alignment horizontal="center" vertical="center"/>
    </xf>
    <xf numFmtId="14" fontId="0" fillId="0" borderId="52" xfId="0" applyNumberFormat="1" applyBorder="1" applyAlignment="1">
      <alignment horizontal="center" vertical="top"/>
    </xf>
    <xf numFmtId="0" fontId="0" fillId="0" borderId="52" xfId="0" applyBorder="1" applyAlignment="1">
      <alignment vertical="top" wrapText="1"/>
    </xf>
    <xf numFmtId="0" fontId="0" fillId="0" borderId="44" xfId="0" applyBorder="1" applyAlignment="1">
      <alignment vertical="top" wrapText="1"/>
    </xf>
    <xf numFmtId="0" fontId="42" fillId="0" borderId="0" xfId="28" applyFont="1" applyAlignment="1">
      <alignment horizontal="center" vertical="center"/>
    </xf>
    <xf numFmtId="0" fontId="0" fillId="0" borderId="0" xfId="0"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0" fillId="0" borderId="0" xfId="0"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30" fillId="0" borderId="43" xfId="0" applyFont="1" applyBorder="1" applyAlignment="1">
      <alignment horizontal="center" vertical="center" wrapText="1"/>
    </xf>
    <xf numFmtId="0" fontId="0" fillId="0" borderId="44" xfId="0" applyBorder="1" applyAlignment="1">
      <alignment vertical="center" wrapText="1"/>
    </xf>
    <xf numFmtId="0" fontId="0" fillId="0" borderId="53" xfId="0" applyBorder="1" applyAlignment="1">
      <alignment vertical="center" wrapText="1"/>
    </xf>
    <xf numFmtId="0" fontId="0" fillId="0" borderId="29" xfId="0" applyBorder="1" applyAlignment="1">
      <alignment vertical="center"/>
    </xf>
    <xf numFmtId="0" fontId="26" fillId="0" borderId="29" xfId="0" applyFont="1" applyBorder="1" applyAlignment="1">
      <alignment horizontal="center" vertical="center"/>
    </xf>
    <xf numFmtId="0" fontId="0" fillId="0" borderId="29" xfId="0" applyBorder="1" applyAlignment="1">
      <alignment horizontal="center" vertical="center"/>
    </xf>
    <xf numFmtId="0" fontId="0" fillId="0" borderId="43" xfId="0" applyBorder="1" applyAlignment="1">
      <alignment vertical="center"/>
    </xf>
    <xf numFmtId="0" fontId="26" fillId="0" borderId="43" xfId="0" applyFont="1" applyBorder="1" applyAlignment="1">
      <alignment horizontal="center" vertical="center"/>
    </xf>
    <xf numFmtId="0" fontId="0" fillId="0" borderId="43" xfId="0" applyBorder="1" applyAlignment="1">
      <alignment horizontal="center" vertical="center"/>
    </xf>
    <xf numFmtId="0" fontId="0" fillId="37" borderId="43" xfId="0" applyFill="1" applyBorder="1" applyAlignment="1">
      <alignment vertical="center"/>
    </xf>
    <xf numFmtId="0" fontId="26" fillId="37" borderId="43" xfId="0" applyFont="1" applyFill="1" applyBorder="1" applyAlignment="1">
      <alignment horizontal="center" vertical="center"/>
    </xf>
    <xf numFmtId="0" fontId="0" fillId="37" borderId="43" xfId="0" applyFill="1" applyBorder="1" applyAlignment="1">
      <alignment vertical="center" wrapText="1"/>
    </xf>
    <xf numFmtId="0" fontId="0" fillId="0" borderId="0" xfId="0" applyAlignment="1">
      <alignment horizontal="right" vertical="center"/>
    </xf>
    <xf numFmtId="0" fontId="0" fillId="0" borderId="54" xfId="0" applyBorder="1" applyAlignment="1">
      <alignment horizontal="center" vertical="center"/>
    </xf>
    <xf numFmtId="0" fontId="0" fillId="0" borderId="44" xfId="0" applyBorder="1" applyAlignment="1">
      <alignment horizontal="left" vertical="center" wrapText="1"/>
    </xf>
    <xf numFmtId="0" fontId="22" fillId="0" borderId="44" xfId="28" applyBorder="1" applyAlignment="1">
      <alignment vertical="top" wrapText="1"/>
    </xf>
    <xf numFmtId="0" fontId="22" fillId="0" borderId="29" xfId="28" applyBorder="1" applyAlignment="1">
      <alignment vertical="top" wrapText="1"/>
    </xf>
    <xf numFmtId="0" fontId="0" fillId="0" borderId="29" xfId="0" applyBorder="1" applyAlignment="1">
      <alignment vertical="top" wrapText="1"/>
    </xf>
    <xf numFmtId="0" fontId="0" fillId="0" borderId="43" xfId="0" applyBorder="1" applyAlignment="1">
      <alignment vertical="top" wrapText="1"/>
    </xf>
    <xf numFmtId="0" fontId="5" fillId="0" borderId="44" xfId="0" applyFont="1" applyBorder="1" applyAlignment="1">
      <alignment vertical="top" wrapText="1"/>
    </xf>
    <xf numFmtId="0" fontId="0" fillId="0" borderId="55" xfId="0" applyBorder="1" applyAlignment="1">
      <alignment vertical="top" wrapText="1"/>
    </xf>
    <xf numFmtId="0" fontId="22" fillId="0" borderId="55" xfId="28" applyBorder="1" applyAlignment="1">
      <alignment vertical="top" wrapText="1"/>
    </xf>
    <xf numFmtId="0" fontId="0" fillId="0" borderId="0" xfId="0" applyAlignment="1">
      <alignment horizontal="right" wrapText="1"/>
    </xf>
    <xf numFmtId="0" fontId="5" fillId="36" borderId="6" xfId="0" applyFont="1" applyFill="1" applyBorder="1" applyAlignment="1">
      <alignment vertical="top" wrapText="1"/>
    </xf>
    <xf numFmtId="0" fontId="22" fillId="0" borderId="6" xfId="28" applyBorder="1" applyAlignment="1">
      <alignment horizontal="left" vertical="center" wrapText="1"/>
    </xf>
    <xf numFmtId="0" fontId="22" fillId="0" borderId="43" xfId="28" applyBorder="1" applyAlignment="1">
      <alignment horizontal="left" vertical="top" wrapText="1"/>
    </xf>
    <xf numFmtId="0" fontId="6" fillId="36" borderId="6" xfId="0" applyFont="1" applyFill="1" applyBorder="1" applyAlignment="1">
      <alignment horizontal="left" vertical="top" wrapText="1"/>
    </xf>
    <xf numFmtId="0" fontId="3" fillId="0" borderId="6" xfId="0" applyFont="1" applyBorder="1" applyAlignment="1">
      <alignment horizontal="left" vertical="top" wrapText="1"/>
    </xf>
    <xf numFmtId="0" fontId="22" fillId="0" borderId="0" xfId="28" applyAlignment="1">
      <alignment wrapText="1"/>
    </xf>
    <xf numFmtId="14" fontId="0" fillId="0" borderId="44" xfId="0" applyNumberFormat="1" applyBorder="1" applyAlignment="1">
      <alignment vertical="top" wrapText="1"/>
    </xf>
    <xf numFmtId="14" fontId="0" fillId="0" borderId="43" xfId="0" applyNumberFormat="1" applyBorder="1" applyAlignment="1">
      <alignment vertical="top" wrapText="1"/>
    </xf>
    <xf numFmtId="0" fontId="0" fillId="36" borderId="29" xfId="0" applyFill="1" applyBorder="1" applyAlignment="1">
      <alignment vertical="top" wrapText="1"/>
    </xf>
    <xf numFmtId="0" fontId="22" fillId="0" borderId="43" xfId="28" applyBorder="1" applyAlignment="1">
      <alignment vertical="top" wrapText="1"/>
    </xf>
    <xf numFmtId="0" fontId="22" fillId="0" borderId="56" xfId="28" applyBorder="1" applyAlignment="1">
      <alignment horizontal="left" vertical="top" wrapText="1"/>
    </xf>
    <xf numFmtId="0" fontId="0" fillId="0" borderId="44" xfId="0" applyBorder="1" applyAlignment="1">
      <alignment horizontal="center" vertical="center"/>
    </xf>
    <xf numFmtId="0" fontId="0" fillId="0" borderId="29" xfId="0" applyBorder="1" applyAlignment="1">
      <alignment horizontal="center" vertical="center"/>
    </xf>
    <xf numFmtId="0" fontId="0" fillId="0" borderId="57" xfId="0" applyBorder="1" applyAlignment="1">
      <alignment horizontal="right" wrapText="1"/>
    </xf>
    <xf numFmtId="0" fontId="0" fillId="0" borderId="88" xfId="0" applyBorder="1" applyAlignment="1">
      <alignment horizontal="right" wrapText="1"/>
    </xf>
    <xf numFmtId="0" fontId="0" fillId="0" borderId="58" xfId="0" applyBorder="1" applyAlignment="1">
      <alignment horizontal="right" wrapText="1"/>
    </xf>
    <xf numFmtId="0" fontId="0" fillId="0" borderId="89" xfId="0" applyBorder="1" applyAlignment="1">
      <alignment horizontal="right" wrapText="1"/>
    </xf>
    <xf numFmtId="0" fontId="0" fillId="0" borderId="49" xfId="0" applyBorder="1" applyAlignment="1">
      <alignment horizontal="center" vertical="center"/>
    </xf>
    <xf numFmtId="0" fontId="0" fillId="0" borderId="9" xfId="0" applyBorder="1" applyAlignment="1">
      <alignment horizontal="center" vertical="center"/>
    </xf>
    <xf numFmtId="0" fontId="0" fillId="38" borderId="59" xfId="0" applyFill="1" applyBorder="1" applyAlignment="1">
      <alignment horizontal="center" vertical="center"/>
    </xf>
    <xf numFmtId="0" fontId="0" fillId="38" borderId="53" xfId="0" applyFill="1" applyBorder="1" applyAlignment="1">
      <alignment horizontal="center" vertical="center"/>
    </xf>
    <xf numFmtId="0" fontId="0" fillId="38" borderId="60" xfId="0" applyFill="1" applyBorder="1" applyAlignment="1">
      <alignment horizontal="center" vertical="center" wrapText="1"/>
    </xf>
    <xf numFmtId="0" fontId="0" fillId="38" borderId="61" xfId="0" applyFill="1" applyBorder="1" applyAlignment="1">
      <alignment horizontal="center" vertical="center" wrapText="1"/>
    </xf>
    <xf numFmtId="0" fontId="0" fillId="0" borderId="62" xfId="0" applyBorder="1" applyAlignment="1">
      <alignment horizontal="center" vertical="center" wrapText="1"/>
    </xf>
    <xf numFmtId="0" fontId="0" fillId="0" borderId="90" xfId="0" applyBorder="1" applyAlignment="1">
      <alignment horizontal="center" vertical="center" wrapText="1"/>
    </xf>
    <xf numFmtId="0" fontId="38" fillId="40" borderId="92" xfId="0" applyFont="1" applyFill="1" applyBorder="1" applyAlignment="1">
      <alignment horizontal="center" vertical="center"/>
    </xf>
    <xf numFmtId="0" fontId="38" fillId="40" borderId="64" xfId="0" applyFont="1" applyFill="1" applyBorder="1" applyAlignment="1">
      <alignment horizontal="center" vertical="center"/>
    </xf>
    <xf numFmtId="0" fontId="38" fillId="40" borderId="93" xfId="0" applyFont="1" applyFill="1" applyBorder="1" applyAlignment="1">
      <alignment horizontal="center"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0" xfId="0" applyBorder="1" applyAlignment="1">
      <alignment horizontal="left" vertical="top" wrapText="1"/>
    </xf>
    <xf numFmtId="0" fontId="0" fillId="38" borderId="59" xfId="0" applyFill="1" applyBorder="1" applyAlignment="1">
      <alignment horizontal="center" vertical="center" wrapText="1"/>
    </xf>
    <xf numFmtId="0" fontId="0" fillId="38" borderId="53" xfId="0" applyFill="1" applyBorder="1" applyAlignment="1">
      <alignment horizontal="center" vertical="center" wrapText="1"/>
    </xf>
    <xf numFmtId="176" fontId="0" fillId="38" borderId="59" xfId="0" applyNumberFormat="1" applyFill="1" applyBorder="1" applyAlignment="1">
      <alignment horizontal="center" vertical="center" wrapText="1"/>
    </xf>
    <xf numFmtId="176" fontId="0" fillId="38" borderId="53" xfId="0" applyNumberFormat="1" applyFill="1" applyBorder="1" applyAlignment="1">
      <alignment horizontal="center" vertical="center" wrapText="1"/>
    </xf>
    <xf numFmtId="0" fontId="0" fillId="36" borderId="44" xfId="0" applyFill="1" applyBorder="1" applyAlignment="1">
      <alignment horizontal="left" vertical="top" wrapText="1"/>
    </xf>
    <xf numFmtId="0" fontId="0" fillId="36" borderId="29" xfId="0" applyFill="1" applyBorder="1" applyAlignment="1">
      <alignment horizontal="left" vertical="top" wrapText="1"/>
    </xf>
    <xf numFmtId="0" fontId="5" fillId="36" borderId="44" xfId="0" applyFont="1" applyFill="1" applyBorder="1" applyAlignment="1">
      <alignment horizontal="left" vertical="top" wrapText="1"/>
    </xf>
    <xf numFmtId="0" fontId="5" fillId="36" borderId="29" xfId="0" applyFont="1" applyFill="1" applyBorder="1" applyAlignment="1">
      <alignment horizontal="left" vertical="top" wrapText="1"/>
    </xf>
    <xf numFmtId="0" fontId="38" fillId="35" borderId="63" xfId="0" applyFont="1" applyFill="1" applyBorder="1" applyAlignment="1">
      <alignment horizontal="center" vertical="center"/>
    </xf>
    <xf numFmtId="0" fontId="38" fillId="35" borderId="91" xfId="0" applyFont="1" applyFill="1" applyBorder="1" applyAlignment="1">
      <alignment horizontal="center" vertical="center"/>
    </xf>
    <xf numFmtId="0" fontId="38" fillId="42" borderId="92" xfId="0" applyFont="1" applyFill="1" applyBorder="1" applyAlignment="1">
      <alignment horizontal="center" vertical="center"/>
    </xf>
    <xf numFmtId="0" fontId="38" fillId="42" borderId="64" xfId="0" applyFont="1" applyFill="1" applyBorder="1" applyAlignment="1">
      <alignment horizontal="center" vertical="center"/>
    </xf>
    <xf numFmtId="0" fontId="38" fillId="42" borderId="93" xfId="0" applyFont="1" applyFill="1" applyBorder="1" applyAlignment="1">
      <alignment horizontal="center" vertical="center"/>
    </xf>
    <xf numFmtId="0" fontId="38" fillId="35" borderId="92" xfId="0" applyFont="1" applyFill="1" applyBorder="1" applyAlignment="1">
      <alignment horizontal="center" vertical="center"/>
    </xf>
    <xf numFmtId="0" fontId="38" fillId="35" borderId="64" xfId="0" applyFont="1" applyFill="1" applyBorder="1" applyAlignment="1">
      <alignment horizontal="center" vertical="center"/>
    </xf>
    <xf numFmtId="0" fontId="38" fillId="35" borderId="93" xfId="0" applyFont="1" applyFill="1" applyBorder="1" applyAlignment="1">
      <alignment horizontal="center" vertical="center"/>
    </xf>
    <xf numFmtId="0" fontId="38" fillId="41" borderId="92" xfId="0" applyFont="1" applyFill="1" applyBorder="1" applyAlignment="1">
      <alignment horizontal="center" vertical="center"/>
    </xf>
    <xf numFmtId="0" fontId="38" fillId="41" borderId="64" xfId="0" applyFont="1" applyFill="1" applyBorder="1" applyAlignment="1">
      <alignment horizontal="center" vertical="center"/>
    </xf>
    <xf numFmtId="0" fontId="38" fillId="41" borderId="93" xfId="0" applyFont="1" applyFill="1" applyBorder="1" applyAlignment="1">
      <alignment horizontal="center" vertical="center"/>
    </xf>
    <xf numFmtId="0" fontId="0" fillId="38" borderId="65" xfId="0" applyFill="1" applyBorder="1" applyAlignment="1">
      <alignment horizontal="center" vertical="center"/>
    </xf>
    <xf numFmtId="0" fontId="0" fillId="38" borderId="66" xfId="0" applyFill="1" applyBorder="1" applyAlignment="1">
      <alignment horizontal="center" vertical="center"/>
    </xf>
    <xf numFmtId="0" fontId="22" fillId="0" borderId="44" xfId="28" applyBorder="1" applyAlignment="1">
      <alignment horizontal="left" vertical="top" wrapText="1"/>
    </xf>
    <xf numFmtId="0" fontId="22" fillId="0" borderId="29" xfId="28" applyBorder="1" applyAlignment="1">
      <alignment horizontal="left" vertical="top" wrapText="1"/>
    </xf>
    <xf numFmtId="0" fontId="5" fillId="0" borderId="44" xfId="0" applyFont="1" applyBorder="1" applyAlignment="1">
      <alignment horizontal="left" vertical="top" wrapText="1"/>
    </xf>
    <xf numFmtId="0" fontId="5" fillId="0" borderId="29" xfId="0" applyFont="1" applyBorder="1" applyAlignment="1">
      <alignment horizontal="left" vertical="top" wrapText="1"/>
    </xf>
    <xf numFmtId="0" fontId="0" fillId="0" borderId="44" xfId="0" applyBorder="1" applyAlignment="1">
      <alignment horizontal="left" vertical="top" wrapText="1"/>
    </xf>
    <xf numFmtId="0" fontId="0" fillId="0" borderId="29" xfId="0" applyBorder="1" applyAlignment="1">
      <alignment horizontal="left" vertical="top" wrapText="1"/>
    </xf>
    <xf numFmtId="0" fontId="39" fillId="0" borderId="67" xfId="0" applyFont="1" applyBorder="1" applyAlignment="1">
      <alignment horizontal="center" vertical="top"/>
    </xf>
    <xf numFmtId="0" fontId="39" fillId="0" borderId="40" xfId="0" applyFont="1" applyBorder="1" applyAlignment="1">
      <alignment horizontal="center" vertical="top"/>
    </xf>
    <xf numFmtId="0" fontId="39" fillId="0" borderId="5" xfId="0" applyFont="1" applyBorder="1" applyAlignment="1">
      <alignment horizontal="center" vertical="top"/>
    </xf>
    <xf numFmtId="0" fontId="39" fillId="0" borderId="44" xfId="0" applyFont="1" applyBorder="1" applyAlignment="1">
      <alignment horizontal="left" vertical="top" wrapText="1"/>
    </xf>
    <xf numFmtId="0" fontId="39" fillId="0" borderId="56" xfId="0" applyFont="1" applyBorder="1" applyAlignment="1">
      <alignment horizontal="left" vertical="top" wrapText="1"/>
    </xf>
    <xf numFmtId="0" fontId="39" fillId="0" borderId="29" xfId="0" applyFont="1" applyBorder="1" applyAlignment="1">
      <alignment horizontal="left" vertical="top" wrapText="1"/>
    </xf>
    <xf numFmtId="0" fontId="38" fillId="40" borderId="63" xfId="0" applyFont="1" applyFill="1" applyBorder="1" applyAlignment="1">
      <alignment horizontal="center" vertical="center"/>
    </xf>
    <xf numFmtId="0" fontId="38" fillId="40" borderId="91" xfId="0" applyFont="1" applyFill="1" applyBorder="1" applyAlignment="1">
      <alignment horizontal="center" vertical="center"/>
    </xf>
    <xf numFmtId="0" fontId="0" fillId="0" borderId="21" xfId="0" applyBorder="1" applyAlignment="1">
      <alignment vertical="top" wrapText="1"/>
    </xf>
    <xf numFmtId="0" fontId="0" fillId="0" borderId="10" xfId="0" applyBorder="1" applyAlignment="1">
      <alignment vertical="top" wrapText="1"/>
    </xf>
    <xf numFmtId="0" fontId="38" fillId="42" borderId="63" xfId="0" applyFont="1" applyFill="1" applyBorder="1" applyAlignment="1">
      <alignment horizontal="center" vertical="center"/>
    </xf>
    <xf numFmtId="0" fontId="38" fillId="42" borderId="91" xfId="0" applyFont="1" applyFill="1" applyBorder="1" applyAlignment="1">
      <alignment horizontal="center" vertical="center"/>
    </xf>
    <xf numFmtId="0" fontId="0" fillId="0" borderId="86" xfId="0" applyBorder="1" applyAlignment="1">
      <alignment horizontal="center" vertical="center"/>
    </xf>
    <xf numFmtId="0" fontId="38" fillId="41" borderId="63" xfId="0" applyFont="1" applyFill="1" applyBorder="1" applyAlignment="1">
      <alignment horizontal="center" vertical="center"/>
    </xf>
    <xf numFmtId="0" fontId="38" fillId="41" borderId="91" xfId="0" applyFont="1" applyFill="1" applyBorder="1" applyAlignment="1">
      <alignment horizontal="center" vertical="center"/>
    </xf>
    <xf numFmtId="0" fontId="0" fillId="0" borderId="48"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44" xfId="0" applyBorder="1" applyAlignment="1">
      <alignment horizontal="center" vertical="center" textRotation="255"/>
    </xf>
    <xf numFmtId="0" fontId="0" fillId="0" borderId="86" xfId="0" applyBorder="1" applyAlignment="1">
      <alignment horizontal="center" vertical="center" textRotation="255"/>
    </xf>
    <xf numFmtId="0" fontId="38" fillId="44" borderId="92" xfId="0" applyFont="1" applyFill="1" applyBorder="1" applyAlignment="1">
      <alignment horizontal="center" vertical="center"/>
    </xf>
    <xf numFmtId="0" fontId="38" fillId="44" borderId="64" xfId="0" applyFont="1" applyFill="1" applyBorder="1" applyAlignment="1">
      <alignment horizontal="center" vertical="center"/>
    </xf>
    <xf numFmtId="0" fontId="38" fillId="44" borderId="93" xfId="0" applyFont="1" applyFill="1" applyBorder="1" applyAlignment="1">
      <alignment horizontal="center" vertical="center"/>
    </xf>
    <xf numFmtId="0" fontId="0" fillId="0" borderId="58" xfId="0" applyBorder="1" applyAlignment="1">
      <alignment horizontal="right" vertical="center" wrapText="1"/>
    </xf>
    <xf numFmtId="0" fontId="0" fillId="0" borderId="89" xfId="0" applyBorder="1" applyAlignment="1">
      <alignment horizontal="right" vertical="center" wrapText="1"/>
    </xf>
    <xf numFmtId="0" fontId="38" fillId="43" borderId="63" xfId="0" applyFont="1" applyFill="1" applyBorder="1" applyAlignment="1">
      <alignment horizontal="center" vertical="center"/>
    </xf>
    <xf numFmtId="0" fontId="38" fillId="43" borderId="91" xfId="0" applyFont="1" applyFill="1" applyBorder="1" applyAlignment="1">
      <alignment horizontal="center" vertical="center"/>
    </xf>
    <xf numFmtId="0" fontId="38" fillId="43" borderId="92" xfId="0" applyFont="1" applyFill="1" applyBorder="1" applyAlignment="1">
      <alignment horizontal="center" vertical="center"/>
    </xf>
    <xf numFmtId="0" fontId="38" fillId="43" borderId="64" xfId="0" applyFont="1" applyFill="1" applyBorder="1" applyAlignment="1">
      <alignment horizontal="center" vertical="center"/>
    </xf>
    <xf numFmtId="0" fontId="38" fillId="43" borderId="93" xfId="0" applyFont="1" applyFill="1" applyBorder="1" applyAlignment="1">
      <alignment horizontal="center" vertical="center"/>
    </xf>
    <xf numFmtId="0" fontId="0" fillId="38" borderId="69" xfId="0" applyFill="1" applyBorder="1" applyAlignment="1">
      <alignment horizontal="center" vertical="center"/>
    </xf>
    <xf numFmtId="0" fontId="0" fillId="38" borderId="70" xfId="0" applyFill="1" applyBorder="1" applyAlignment="1">
      <alignment horizontal="center" vertical="center"/>
    </xf>
    <xf numFmtId="0" fontId="0" fillId="38" borderId="69" xfId="0" applyFill="1" applyBorder="1" applyAlignment="1">
      <alignment horizontal="center" vertical="center" wrapText="1"/>
    </xf>
    <xf numFmtId="0" fontId="0" fillId="38" borderId="70" xfId="0" applyFill="1" applyBorder="1" applyAlignment="1">
      <alignment horizontal="center" vertical="center" wrapText="1"/>
    </xf>
    <xf numFmtId="176" fontId="0" fillId="38" borderId="69" xfId="0" applyNumberFormat="1" applyFill="1" applyBorder="1" applyAlignment="1">
      <alignment horizontal="center" vertical="center"/>
    </xf>
    <xf numFmtId="176" fontId="0" fillId="38" borderId="70" xfId="0" applyNumberFormat="1" applyFill="1" applyBorder="1" applyAlignment="1">
      <alignment horizontal="center" vertical="center"/>
    </xf>
    <xf numFmtId="0" fontId="0" fillId="38" borderId="71" xfId="0" applyFill="1" applyBorder="1" applyAlignment="1">
      <alignment horizontal="center" vertical="center"/>
    </xf>
    <xf numFmtId="0" fontId="0" fillId="38" borderId="72" xfId="0" applyFill="1" applyBorder="1" applyAlignment="1">
      <alignment horizontal="center" vertical="center"/>
    </xf>
    <xf numFmtId="0" fontId="38" fillId="46" borderId="63" xfId="0" applyFont="1" applyFill="1" applyBorder="1" applyAlignment="1">
      <alignment horizontal="center" vertical="center"/>
    </xf>
    <xf numFmtId="0" fontId="38" fillId="46" borderId="91" xfId="0" applyFont="1" applyFill="1" applyBorder="1" applyAlignment="1">
      <alignment horizontal="center" vertical="center"/>
    </xf>
    <xf numFmtId="0" fontId="38" fillId="47" borderId="92" xfId="0" applyFont="1" applyFill="1" applyBorder="1" applyAlignment="1">
      <alignment horizontal="center" vertical="center"/>
    </xf>
    <xf numFmtId="0" fontId="38" fillId="47" borderId="64" xfId="0" applyFont="1" applyFill="1" applyBorder="1" applyAlignment="1">
      <alignment horizontal="center" vertical="center"/>
    </xf>
    <xf numFmtId="0" fontId="38" fillId="47" borderId="93" xfId="0" applyFont="1" applyFill="1" applyBorder="1" applyAlignment="1">
      <alignment horizontal="center" vertical="center"/>
    </xf>
    <xf numFmtId="0" fontId="39" fillId="0" borderId="97" xfId="0" applyFont="1" applyBorder="1" applyAlignment="1">
      <alignment horizontal="center" vertical="top"/>
    </xf>
    <xf numFmtId="14" fontId="0" fillId="0" borderId="44" xfId="0" applyNumberFormat="1" applyBorder="1" applyAlignment="1">
      <alignment horizontal="center" vertical="top"/>
    </xf>
    <xf numFmtId="14" fontId="0" fillId="0" borderId="86" xfId="0" applyNumberFormat="1" applyBorder="1" applyAlignment="1">
      <alignment horizontal="center" vertical="top"/>
    </xf>
    <xf numFmtId="0" fontId="39" fillId="0" borderId="86" xfId="0" applyFont="1" applyBorder="1" applyAlignment="1">
      <alignment horizontal="left" vertical="top" wrapText="1"/>
    </xf>
    <xf numFmtId="0" fontId="38" fillId="45" borderId="63" xfId="0" applyFont="1" applyFill="1" applyBorder="1" applyAlignment="1">
      <alignment horizontal="center" vertical="center"/>
    </xf>
    <xf numFmtId="0" fontId="38" fillId="45" borderId="91" xfId="0" applyFont="1" applyFill="1" applyBorder="1" applyAlignment="1">
      <alignment horizontal="center" vertical="center"/>
    </xf>
    <xf numFmtId="0" fontId="38" fillId="45" borderId="92" xfId="0" applyFont="1" applyFill="1" applyBorder="1" applyAlignment="1">
      <alignment horizontal="center" vertical="center"/>
    </xf>
    <xf numFmtId="0" fontId="38" fillId="45" borderId="64" xfId="0" applyFont="1" applyFill="1" applyBorder="1" applyAlignment="1">
      <alignment horizontal="center" vertical="center"/>
    </xf>
    <xf numFmtId="0" fontId="38" fillId="45" borderId="93" xfId="0" applyFont="1" applyFill="1" applyBorder="1" applyAlignment="1">
      <alignment horizontal="center" vertical="center"/>
    </xf>
    <xf numFmtId="0" fontId="38" fillId="44" borderId="63" xfId="0" applyFont="1" applyFill="1" applyBorder="1" applyAlignment="1">
      <alignment horizontal="center" vertical="center"/>
    </xf>
    <xf numFmtId="0" fontId="38" fillId="44" borderId="91" xfId="0" applyFont="1" applyFill="1" applyBorder="1" applyAlignment="1">
      <alignment horizontal="center" vertical="center"/>
    </xf>
    <xf numFmtId="0" fontId="0" fillId="0" borderId="57" xfId="0" applyBorder="1" applyAlignment="1">
      <alignment horizontal="right" vertical="center" wrapText="1"/>
    </xf>
    <xf numFmtId="0" fontId="0" fillId="0" borderId="88" xfId="0" applyBorder="1" applyAlignment="1">
      <alignment horizontal="right" vertical="center" wrapText="1"/>
    </xf>
    <xf numFmtId="176" fontId="0" fillId="0" borderId="44" xfId="0" applyNumberFormat="1" applyBorder="1" applyAlignment="1">
      <alignment horizontal="right" vertical="top"/>
    </xf>
    <xf numFmtId="176" fontId="0" fillId="0" borderId="29" xfId="0" applyNumberFormat="1" applyBorder="1" applyAlignment="1">
      <alignment horizontal="right" vertical="top"/>
    </xf>
    <xf numFmtId="14" fontId="0" fillId="0" borderId="29" xfId="0" applyNumberFormat="1" applyBorder="1" applyAlignment="1">
      <alignment horizontal="center" vertical="top"/>
    </xf>
    <xf numFmtId="0" fontId="39" fillId="36" borderId="44" xfId="0" applyFont="1" applyFill="1" applyBorder="1" applyAlignment="1">
      <alignment horizontal="left" vertical="top" wrapText="1"/>
    </xf>
    <xf numFmtId="0" fontId="39" fillId="36" borderId="29" xfId="0" applyFont="1" applyFill="1" applyBorder="1" applyAlignment="1">
      <alignment horizontal="left" vertical="top" wrapText="1"/>
    </xf>
    <xf numFmtId="0" fontId="38" fillId="48" borderId="63" xfId="0" applyFont="1" applyFill="1" applyBorder="1" applyAlignment="1">
      <alignment horizontal="center" vertical="center"/>
    </xf>
    <xf numFmtId="0" fontId="38" fillId="48" borderId="91" xfId="0" applyFont="1" applyFill="1" applyBorder="1" applyAlignment="1">
      <alignment horizontal="center" vertical="center"/>
    </xf>
    <xf numFmtId="0" fontId="38" fillId="48" borderId="92" xfId="0" applyFont="1" applyFill="1" applyBorder="1" applyAlignment="1">
      <alignment horizontal="center" vertical="center"/>
    </xf>
    <xf numFmtId="0" fontId="38" fillId="48" borderId="64" xfId="0" applyFont="1" applyFill="1" applyBorder="1" applyAlignment="1">
      <alignment horizontal="center" vertical="center"/>
    </xf>
    <xf numFmtId="0" fontId="38" fillId="48" borderId="93" xfId="0" applyFont="1" applyFill="1" applyBorder="1" applyAlignment="1">
      <alignment horizontal="center" vertical="center"/>
    </xf>
    <xf numFmtId="0" fontId="38" fillId="0" borderId="63" xfId="0" applyFont="1" applyBorder="1" applyAlignment="1">
      <alignment horizontal="center" vertical="center"/>
    </xf>
    <xf numFmtId="0" fontId="38" fillId="0" borderId="91" xfId="0" applyFont="1" applyBorder="1" applyAlignment="1">
      <alignment horizontal="center" vertical="center"/>
    </xf>
    <xf numFmtId="0" fontId="38" fillId="0" borderId="92" xfId="0" applyFont="1" applyBorder="1" applyAlignment="1">
      <alignment horizontal="center" vertical="center"/>
    </xf>
    <xf numFmtId="0" fontId="38" fillId="0" borderId="64" xfId="0" applyFont="1" applyBorder="1" applyAlignment="1">
      <alignment horizontal="center" vertical="center"/>
    </xf>
    <xf numFmtId="0" fontId="38" fillId="0" borderId="93" xfId="0" applyFont="1" applyBorder="1" applyAlignment="1">
      <alignment horizontal="center" vertical="center"/>
    </xf>
    <xf numFmtId="0" fontId="39" fillId="36" borderId="67" xfId="0" applyFont="1" applyFill="1" applyBorder="1" applyAlignment="1">
      <alignment horizontal="center" vertical="top"/>
    </xf>
    <xf numFmtId="0" fontId="39" fillId="36" borderId="5" xfId="0" applyFont="1" applyFill="1" applyBorder="1" applyAlignment="1">
      <alignment horizontal="center" vertical="top"/>
    </xf>
    <xf numFmtId="0" fontId="0" fillId="0" borderId="73" xfId="0" applyBorder="1" applyAlignment="1">
      <alignment horizontal="left" vertical="top" wrapText="1"/>
    </xf>
    <xf numFmtId="0" fontId="0" fillId="0" borderId="74" xfId="0" applyBorder="1" applyAlignment="1">
      <alignment horizontal="left" vertical="top" wrapText="1"/>
    </xf>
    <xf numFmtId="176" fontId="0" fillId="0" borderId="44" xfId="0" applyNumberFormat="1" applyBorder="1" applyAlignment="1">
      <alignment horizontal="center" vertical="top"/>
    </xf>
    <xf numFmtId="176" fontId="0" fillId="0" borderId="29" xfId="0" applyNumberFormat="1" applyBorder="1" applyAlignment="1">
      <alignment horizontal="center" vertical="top"/>
    </xf>
    <xf numFmtId="0" fontId="0" fillId="36" borderId="56" xfId="0" applyFill="1" applyBorder="1" applyAlignment="1">
      <alignment horizontal="left" vertical="top" wrapText="1"/>
    </xf>
    <xf numFmtId="0" fontId="5" fillId="36" borderId="56" xfId="0" applyFont="1" applyFill="1" applyBorder="1" applyAlignment="1">
      <alignment horizontal="left" vertical="top" wrapText="1"/>
    </xf>
    <xf numFmtId="0" fontId="41" fillId="0" borderId="44" xfId="28" applyFont="1" applyBorder="1" applyAlignment="1">
      <alignment horizontal="center" vertical="center" wrapText="1"/>
    </xf>
    <xf numFmtId="0" fontId="41" fillId="0" borderId="56" xfId="28" applyFont="1" applyBorder="1" applyAlignment="1">
      <alignment horizontal="center" vertical="center" wrapText="1"/>
    </xf>
    <xf numFmtId="0" fontId="41" fillId="0" borderId="29" xfId="28" applyFont="1" applyBorder="1" applyAlignment="1">
      <alignment horizontal="center" vertical="center" wrapText="1"/>
    </xf>
    <xf numFmtId="0" fontId="0" fillId="0" borderId="75" xfId="0" applyBorder="1" applyAlignment="1">
      <alignment horizontal="left" vertical="top" wrapText="1"/>
    </xf>
    <xf numFmtId="0" fontId="0" fillId="0" borderId="68" xfId="0" applyBorder="1" applyAlignment="1">
      <alignment horizontal="center" vertical="center" wrapText="1"/>
    </xf>
    <xf numFmtId="0" fontId="0" fillId="0" borderId="94" xfId="0" applyBorder="1" applyAlignment="1">
      <alignment horizontal="center" vertical="center" wrapText="1"/>
    </xf>
    <xf numFmtId="0" fontId="38" fillId="39" borderId="63" xfId="0" applyFont="1" applyFill="1" applyBorder="1" applyAlignment="1">
      <alignment horizontal="center" vertical="center"/>
    </xf>
    <xf numFmtId="0" fontId="38" fillId="39" borderId="91" xfId="0" applyFont="1" applyFill="1" applyBorder="1" applyAlignment="1">
      <alignment horizontal="center" vertical="center"/>
    </xf>
    <xf numFmtId="0" fontId="38" fillId="39" borderId="92" xfId="0" applyFont="1" applyFill="1" applyBorder="1" applyAlignment="1">
      <alignment horizontal="center" vertical="center"/>
    </xf>
    <xf numFmtId="0" fontId="38" fillId="39" borderId="64" xfId="0" applyFont="1" applyFill="1" applyBorder="1" applyAlignment="1">
      <alignment horizontal="center" vertical="center"/>
    </xf>
    <xf numFmtId="0" fontId="38" fillId="39" borderId="93" xfId="0" applyFont="1" applyFill="1" applyBorder="1" applyAlignment="1">
      <alignment horizontal="center" vertical="center"/>
    </xf>
    <xf numFmtId="0" fontId="0" fillId="0" borderId="34" xfId="0" applyBorder="1" applyAlignment="1">
      <alignment horizontal="center" vertical="center"/>
    </xf>
    <xf numFmtId="0" fontId="42" fillId="0" borderId="0" xfId="28" applyFont="1" applyAlignment="1">
      <alignment horizontal="center" vertical="center"/>
    </xf>
    <xf numFmtId="0" fontId="30" fillId="0" borderId="44" xfId="0" applyFont="1" applyBorder="1" applyAlignment="1">
      <alignment horizontal="center" vertical="center"/>
    </xf>
    <xf numFmtId="0" fontId="30" fillId="0" borderId="56" xfId="0" applyFont="1" applyBorder="1" applyAlignment="1">
      <alignment horizontal="center" vertical="center"/>
    </xf>
    <xf numFmtId="0" fontId="30" fillId="0" borderId="53"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oasis-tarim.com/foods/" TargetMode="External"/><Relationship Id="rId21" Type="http://schemas.openxmlformats.org/officeDocument/2006/relationships/hyperlink" Target="http://ameblo.jp/1daycheffrancis" TargetMode="External"/><Relationship Id="rId42" Type="http://schemas.openxmlformats.org/officeDocument/2006/relationships/hyperlink" Target="https://www.facebook.com/pages/Russian-Ukrainian-Restaurant-ALL-Season-%E3%83%AD%E3%82%B7%E3%82%A2%E3%81%A8%E3%82%A6%E3%82%AF%E3%83%A9%E3%82%A4%E3%83%8A%E6%96%99%E7%90%86%E3%81%AE%E3%83%AC%E3%82%B9%E3%83%88%E3%83%A9%E3%83%B3/406763332754864?fref=nf" TargetMode="External"/><Relationship Id="rId47" Type="http://schemas.openxmlformats.org/officeDocument/2006/relationships/hyperlink" Target="http://barbacoa.jp/" TargetMode="External"/><Relationship Id="rId63" Type="http://schemas.openxmlformats.org/officeDocument/2006/relationships/hyperlink" Target="https://www.palmyra-ameta.com/" TargetMode="External"/><Relationship Id="rId68" Type="http://schemas.openxmlformats.org/officeDocument/2006/relationships/hyperlink" Target="http://tucanos.jp/" TargetMode="External"/><Relationship Id="rId84" Type="http://schemas.openxmlformats.org/officeDocument/2006/relationships/hyperlink" Target="https://tsukinosabaku.com/" TargetMode="External"/><Relationship Id="rId89" Type="http://schemas.openxmlformats.org/officeDocument/2006/relationships/hyperlink" Target="http://www.paulbocuse.jp/maison/" TargetMode="External"/><Relationship Id="rId16" Type="http://schemas.openxmlformats.org/officeDocument/2006/relationships/hyperlink" Target="http://www.jazz-naru.com/" TargetMode="External"/><Relationship Id="rId107" Type="http://schemas.openxmlformats.org/officeDocument/2006/relationships/hyperlink" Target="https://roppongi-baikal.gorp.jp/" TargetMode="External"/><Relationship Id="rId11" Type="http://schemas.openxmlformats.org/officeDocument/2006/relationships/hyperlink" Target="http://www.sparta.jp/" TargetMode="External"/><Relationship Id="rId32" Type="http://schemas.openxmlformats.org/officeDocument/2006/relationships/hyperlink" Target="http://ameblo.jp/saipe/" TargetMode="External"/><Relationship Id="rId37" Type="http://schemas.openxmlformats.org/officeDocument/2006/relationships/hyperlink" Target="http://www.calabash.co.jp/" TargetMode="External"/><Relationship Id="rId53" Type="http://schemas.openxmlformats.org/officeDocument/2006/relationships/hyperlink" Target="http://www7b.biglobe.ne.jp/~los-barbados/" TargetMode="External"/><Relationship Id="rId58" Type="http://schemas.openxmlformats.org/officeDocument/2006/relationships/hyperlink" Target="http://www.tribes.jp/" TargetMode="External"/><Relationship Id="rId74" Type="http://schemas.openxmlformats.org/officeDocument/2006/relationships/hyperlink" Target="https://dasenka.business.site/" TargetMode="External"/><Relationship Id="rId79" Type="http://schemas.openxmlformats.org/officeDocument/2006/relationships/hyperlink" Target="http://estonianavi.com/" TargetMode="External"/><Relationship Id="rId102" Type="http://schemas.openxmlformats.org/officeDocument/2006/relationships/hyperlink" Target="http://desaifoods.com/" TargetMode="External"/><Relationship Id="rId5" Type="http://schemas.openxmlformats.org/officeDocument/2006/relationships/hyperlink" Target="https://www.facebook.com/pages/Caf%C3%A9-Daisy/373820692694711" TargetMode="External"/><Relationship Id="rId90" Type="http://schemas.openxmlformats.org/officeDocument/2006/relationships/hyperlink" Target="http://www.santpau.jp/" TargetMode="External"/><Relationship Id="rId95" Type="http://schemas.openxmlformats.org/officeDocument/2006/relationships/hyperlink" Target="https://www.facebook.com/profile.php?id=100064739783371&amp;ref=page_internal" TargetMode="External"/><Relationship Id="rId22" Type="http://schemas.openxmlformats.org/officeDocument/2006/relationships/hyperlink" Target="http://www.malaychan-satu.jp/" TargetMode="External"/><Relationship Id="rId27" Type="http://schemas.openxmlformats.org/officeDocument/2006/relationships/hyperlink" Target="http://homepage2.nifty.com/thairestaurant/index.html" TargetMode="External"/><Relationship Id="rId43" Type="http://schemas.openxmlformats.org/officeDocument/2006/relationships/hyperlink" Target="http://www.noroc2014.com/" TargetMode="External"/><Relationship Id="rId48" Type="http://schemas.openxmlformats.org/officeDocument/2006/relationships/hyperlink" Target="http://dalarna.jp/" TargetMode="External"/><Relationship Id="rId64" Type="http://schemas.openxmlformats.org/officeDocument/2006/relationships/hyperlink" Target="https://www3.hp-ez.com/hp/mamas-kitchen" TargetMode="External"/><Relationship Id="rId69" Type="http://schemas.openxmlformats.org/officeDocument/2006/relationships/hyperlink" Target="https://mesopotamiajp.jimdo.com/" TargetMode="External"/><Relationship Id="rId80" Type="http://schemas.openxmlformats.org/officeDocument/2006/relationships/hyperlink" Target="https://manuel.jp/manuelyotsuya/" TargetMode="External"/><Relationship Id="rId85" Type="http://schemas.openxmlformats.org/officeDocument/2006/relationships/hyperlink" Target="https://www.instagram.com/myle_official_o_o/" TargetMode="External"/><Relationship Id="rId12" Type="http://schemas.openxmlformats.org/officeDocument/2006/relationships/hyperlink" Target="http://shamaimtokyo.com/" TargetMode="External"/><Relationship Id="rId17" Type="http://schemas.openxmlformats.org/officeDocument/2006/relationships/hyperlink" Target="http://www.gfjapan.com/web/02_place/food.html" TargetMode="External"/><Relationship Id="rId33" Type="http://schemas.openxmlformats.org/officeDocument/2006/relationships/hyperlink" Target="http://www.cafehaiti.co.jp/" TargetMode="External"/><Relationship Id="rId38" Type="http://schemas.openxmlformats.org/officeDocument/2006/relationships/hyperlink" Target="http://toshtosh.cafe.coocan.jp/" TargetMode="External"/><Relationship Id="rId59" Type="http://schemas.openxmlformats.org/officeDocument/2006/relationships/hyperlink" Target="https://www.facebook.com/pg/mingalabarestaurant/about/?ref=page_internal" TargetMode="External"/><Relationship Id="rId103" Type="http://schemas.openxmlformats.org/officeDocument/2006/relationships/hyperlink" Target="https://www.yushimatenjin-raclette.com/" TargetMode="External"/><Relationship Id="rId108" Type="http://schemas.openxmlformats.org/officeDocument/2006/relationships/hyperlink" Target="https://mamacurry.jimdofree.com/" TargetMode="External"/><Relationship Id="rId54" Type="http://schemas.openxmlformats.org/officeDocument/2006/relationships/hyperlink" Target="http://je-suis-amazigh.blogspot.jp/" TargetMode="External"/><Relationship Id="rId70" Type="http://schemas.openxmlformats.org/officeDocument/2006/relationships/hyperlink" Target="https://www.giraud.co.jp/landtmann/" TargetMode="External"/><Relationship Id="rId75" Type="http://schemas.openxmlformats.org/officeDocument/2006/relationships/hyperlink" Target="https://maltarestaurant.jp/" TargetMode="External"/><Relationship Id="rId91" Type="http://schemas.openxmlformats.org/officeDocument/2006/relationships/hyperlink" Target="https://g236700.gorp.jp/" TargetMode="External"/><Relationship Id="rId96" Type="http://schemas.openxmlformats.org/officeDocument/2006/relationships/hyperlink" Target="https://alltgott2002.com/" TargetMode="External"/><Relationship Id="rId1" Type="http://schemas.openxmlformats.org/officeDocument/2006/relationships/hyperlink" Target="http://www.firehouse.co.jp/" TargetMode="External"/><Relationship Id="rId6" Type="http://schemas.openxmlformats.org/officeDocument/2006/relationships/hyperlink" Target="http://www.kiwihouse.jp/" TargetMode="External"/><Relationship Id="rId15" Type="http://schemas.openxmlformats.org/officeDocument/2006/relationships/hyperlink" Target="http://www.ne.jp/asahi/pika/polonca/" TargetMode="External"/><Relationship Id="rId23" Type="http://schemas.openxmlformats.org/officeDocument/2006/relationships/hyperlink" Target="http://shilingol.web.fc2.com/" TargetMode="External"/><Relationship Id="rId28" Type="http://schemas.openxmlformats.org/officeDocument/2006/relationships/hyperlink" Target="http://neppalchullo.choinavi.com/" TargetMode="External"/><Relationship Id="rId36" Type="http://schemas.openxmlformats.org/officeDocument/2006/relationships/hyperlink" Target="http://swissinn-tokyo.com/" TargetMode="External"/><Relationship Id="rId49" Type="http://schemas.openxmlformats.org/officeDocument/2006/relationships/hyperlink" Target="http://nippori-zakuro.com/" TargetMode="External"/><Relationship Id="rId57" Type="http://schemas.openxmlformats.org/officeDocument/2006/relationships/hyperlink" Target="https://www.miraflorestokyo.com/" TargetMode="External"/><Relationship Id="rId106" Type="http://schemas.openxmlformats.org/officeDocument/2006/relationships/hyperlink" Target="https://www.malayasiancuisine.com/" TargetMode="External"/><Relationship Id="rId10" Type="http://schemas.openxmlformats.org/officeDocument/2006/relationships/hyperlink" Target="http://www.nefertititokyo.com/" TargetMode="External"/><Relationship Id="rId31" Type="http://schemas.openxmlformats.org/officeDocument/2006/relationships/hyperlink" Target="http://daikanyama.alohatable.com/" TargetMode="External"/><Relationship Id="rId44" Type="http://schemas.openxmlformats.org/officeDocument/2006/relationships/hyperlink" Target="http://shorttrip.info/" TargetMode="External"/><Relationship Id="rId52" Type="http://schemas.openxmlformats.org/officeDocument/2006/relationships/hyperlink" Target="http://alaindining.com/" TargetMode="External"/><Relationship Id="rId60" Type="http://schemas.openxmlformats.org/officeDocument/2006/relationships/hyperlink" Target="https://elrancho2014.wixsite.com/elrancho-colombiano" TargetMode="External"/><Relationship Id="rId65" Type="http://schemas.openxmlformats.org/officeDocument/2006/relationships/hyperlink" Target="http://www.spyros.tokyo/" TargetMode="External"/><Relationship Id="rId73" Type="http://schemas.openxmlformats.org/officeDocument/2006/relationships/hyperlink" Target="https://tabetime.com/pc/shop_detail/top/40026696" TargetMode="External"/><Relationship Id="rId78" Type="http://schemas.openxmlformats.org/officeDocument/2006/relationships/hyperlink" Target="https://www.ingobingo.jp/" TargetMode="External"/><Relationship Id="rId81" Type="http://schemas.openxmlformats.org/officeDocument/2006/relationships/hyperlink" Target="https://r-m-asili-cafe-dining.webnode.jp/" TargetMode="External"/><Relationship Id="rId86" Type="http://schemas.openxmlformats.org/officeDocument/2006/relationships/hyperlink" Target="https://www.instagram.com/macinamecina/" TargetMode="External"/><Relationship Id="rId94" Type="http://schemas.openxmlformats.org/officeDocument/2006/relationships/hyperlink" Target="https://www.facebook.com/profile.php?id=100056418229023" TargetMode="External"/><Relationship Id="rId99" Type="http://schemas.openxmlformats.org/officeDocument/2006/relationships/hyperlink" Target="https://npoparkcafe.jp/afternoontea-info/" TargetMode="External"/><Relationship Id="rId101" Type="http://schemas.openxmlformats.org/officeDocument/2006/relationships/hyperlink" Target="https://flf662.wixsite.com/padistokyo" TargetMode="External"/><Relationship Id="rId4" Type="http://schemas.openxmlformats.org/officeDocument/2006/relationships/hyperlink" Target="http://www.lacasita.co.jp/" TargetMode="External"/><Relationship Id="rId9" Type="http://schemas.openxmlformats.org/officeDocument/2006/relationships/hyperlink" Target="http://hobgoblin.jp/" TargetMode="External"/><Relationship Id="rId13" Type="http://schemas.openxmlformats.org/officeDocument/2006/relationships/hyperlink" Target="http://esogie.com/" TargetMode="External"/><Relationship Id="rId18" Type="http://schemas.openxmlformats.org/officeDocument/2006/relationships/hyperlink" Target="http://www.dobro.co.jp/restoran/" TargetMode="External"/><Relationship Id="rId39" Type="http://schemas.openxmlformats.org/officeDocument/2006/relationships/hyperlink" Target="https://www.facebook.com/amsbar" TargetMode="External"/><Relationship Id="rId109" Type="http://schemas.openxmlformats.org/officeDocument/2006/relationships/hyperlink" Target="https://www.instagram.com/marulakitchen" TargetMode="External"/><Relationship Id="rId34" Type="http://schemas.openxmlformats.org/officeDocument/2006/relationships/hyperlink" Target="https://www.facebook.com/pages/African-Palace%E3%82%A2%E3%83%95%E3%83%AA%E3%82%AB%E3%83%B3%E3%83%91%E3%83%AC%E3%82%B9/1933117703494647" TargetMode="External"/><Relationship Id="rId50" Type="http://schemas.openxmlformats.org/officeDocument/2006/relationships/hyperlink" Target="http://bayon-restaurant.jp/" TargetMode="External"/><Relationship Id="rId55" Type="http://schemas.openxmlformats.org/officeDocument/2006/relationships/hyperlink" Target="https://www.jica.go.jp/domestic/nagoya-hiroba/about/floor/cafe/menu.html" TargetMode="External"/><Relationship Id="rId76" Type="http://schemas.openxmlformats.org/officeDocument/2006/relationships/hyperlink" Target="http://tashidelek.jp/" TargetMode="External"/><Relationship Id="rId97" Type="http://schemas.openxmlformats.org/officeDocument/2006/relationships/hyperlink" Target="https://www.facebook.com/africayashizake/" TargetMode="External"/><Relationship Id="rId104" Type="http://schemas.openxmlformats.org/officeDocument/2006/relationships/hyperlink" Target="https://www.tepito.jp/" TargetMode="External"/><Relationship Id="rId7" Type="http://schemas.openxmlformats.org/officeDocument/2006/relationships/hyperlink" Target="http://homepage2.nifty.com/thairestaurant/index.html" TargetMode="External"/><Relationship Id="rId71" Type="http://schemas.openxmlformats.org/officeDocument/2006/relationships/hyperlink" Target="https://singaporeseafood.jp/" TargetMode="External"/><Relationship Id="rId92" Type="http://schemas.openxmlformats.org/officeDocument/2006/relationships/hyperlink" Target="https://helloaini.com/travels/27978" TargetMode="External"/><Relationship Id="rId2" Type="http://schemas.openxmlformats.org/officeDocument/2006/relationships/hyperlink" Target="http://www.rogovski.co.jp/" TargetMode="External"/><Relationship Id="rId29" Type="http://schemas.openxmlformats.org/officeDocument/2006/relationships/hyperlink" Target="http://www.gfjapan.com/web/02_place/food.html" TargetMode="External"/><Relationship Id="rId24" Type="http://schemas.openxmlformats.org/officeDocument/2006/relationships/hyperlink" Target="http://champdesoleil.com/" TargetMode="External"/><Relationship Id="rId40" Type="http://schemas.openxmlformats.org/officeDocument/2006/relationships/hyperlink" Target="http://www.t-net.ne.jp/paradise/" TargetMode="External"/><Relationship Id="rId45" Type="http://schemas.openxmlformats.org/officeDocument/2006/relationships/hyperlink" Target="http://yinega.wix.com/yinega" TargetMode="External"/><Relationship Id="rId66" Type="http://schemas.openxmlformats.org/officeDocument/2006/relationships/hyperlink" Target="http://soulfoodhouse.com/" TargetMode="External"/><Relationship Id="rId87" Type="http://schemas.openxmlformats.org/officeDocument/2006/relationships/hyperlink" Target="https://www.instagram.com/fijibarosaka/" TargetMode="External"/><Relationship Id="rId110" Type="http://schemas.openxmlformats.org/officeDocument/2006/relationships/hyperlink" Target="https://mailchi.mp/c77961d49f52/argentina-grill-tokyo-jpn" TargetMode="External"/><Relationship Id="rId61" Type="http://schemas.openxmlformats.org/officeDocument/2006/relationships/hyperlink" Target="https://www.facebook.com/ARIAPITArumandpunch/" TargetMode="External"/><Relationship Id="rId82" Type="http://schemas.openxmlformats.org/officeDocument/2006/relationships/hyperlink" Target="https://etruschi.jp/" TargetMode="External"/><Relationship Id="rId19" Type="http://schemas.openxmlformats.org/officeDocument/2006/relationships/hyperlink" Target="http://www.persia-aladdin.com/" TargetMode="External"/><Relationship Id="rId14" Type="http://schemas.openxmlformats.org/officeDocument/2006/relationships/hyperlink" Target="http://ginza-habsburg.com/" TargetMode="External"/><Relationship Id="rId30" Type="http://schemas.openxmlformats.org/officeDocument/2006/relationships/hyperlink" Target="http://toshtosh.cafe.coocan.jp/wgt/phase9_country_list.htm" TargetMode="External"/><Relationship Id="rId35" Type="http://schemas.openxmlformats.org/officeDocument/2006/relationships/hyperlink" Target="http://www.seventhson.hk/" TargetMode="External"/><Relationship Id="rId56" Type="http://schemas.openxmlformats.org/officeDocument/2006/relationships/hyperlink" Target="http://www.alteliebe.co.jp/" TargetMode="External"/><Relationship Id="rId77" Type="http://schemas.openxmlformats.org/officeDocument/2006/relationships/hyperlink" Target="https://www.facebook.com/pg/corleone.siciliana/about/?ref=page_internal" TargetMode="External"/><Relationship Id="rId100" Type="http://schemas.openxmlformats.org/officeDocument/2006/relationships/hyperlink" Target="https://winelatable.com/restaurant/ib/" TargetMode="External"/><Relationship Id="rId105" Type="http://schemas.openxmlformats.org/officeDocument/2006/relationships/hyperlink" Target="https://www.facebook.com/PEvitaes/" TargetMode="External"/><Relationship Id="rId8" Type="http://schemas.openxmlformats.org/officeDocument/2006/relationships/hyperlink" Target="http://www.gatemotabum.com/" TargetMode="External"/><Relationship Id="rId51" Type="http://schemas.openxmlformats.org/officeDocument/2006/relationships/hyperlink" Target="https://www.facebook.com/profile.php?id=100063761329710" TargetMode="External"/><Relationship Id="rId72" Type="http://schemas.openxmlformats.org/officeDocument/2006/relationships/hyperlink" Target="https://www.facebook.com/profile.php?id=100063479664092" TargetMode="External"/><Relationship Id="rId93" Type="http://schemas.openxmlformats.org/officeDocument/2006/relationships/hyperlink" Target="https://www.facebook.com/profile.php?id=100063761329710" TargetMode="External"/><Relationship Id="rId98" Type="http://schemas.openxmlformats.org/officeDocument/2006/relationships/hyperlink" Target="https://www.facebook.com/CAPU2002/" TargetMode="External"/><Relationship Id="rId3" Type="http://schemas.openxmlformats.org/officeDocument/2006/relationships/hyperlink" Target="http://www.motomachiaussie.com/" TargetMode="External"/><Relationship Id="rId25" Type="http://schemas.openxmlformats.org/officeDocument/2006/relationships/hyperlink" Target="http://africanfestyokohama.com/" TargetMode="External"/><Relationship Id="rId46" Type="http://schemas.openxmlformats.org/officeDocument/2006/relationships/hyperlink" Target="https://ja.kitchhike.com/profiles/530090a0528beb0f0f00003b" TargetMode="External"/><Relationship Id="rId67" Type="http://schemas.openxmlformats.org/officeDocument/2006/relationships/hyperlink" Target="https://le-bretagne.com/creperie/kagurazaka/" TargetMode="External"/><Relationship Id="rId20" Type="http://schemas.openxmlformats.org/officeDocument/2006/relationships/hyperlink" Target="http://elcaminito.jp/" TargetMode="External"/><Relationship Id="rId41" Type="http://schemas.openxmlformats.org/officeDocument/2006/relationships/hyperlink" Target="http://www.ahinama.tokyo/" TargetMode="External"/><Relationship Id="rId62" Type="http://schemas.openxmlformats.org/officeDocument/2006/relationships/hyperlink" Target="http://ariapita.com/" TargetMode="External"/><Relationship Id="rId83" Type="http://schemas.openxmlformats.org/officeDocument/2006/relationships/hyperlink" Target="https://saray-akasaka.com/" TargetMode="External"/><Relationship Id="rId88" Type="http://schemas.openxmlformats.org/officeDocument/2006/relationships/hyperlink" Target="https://www.facebook.com/yumitake1015/" TargetMode="External"/><Relationship Id="rId11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WGT_000index.htm" TargetMode="External"/><Relationship Id="rId2" Type="http://schemas.openxmlformats.org/officeDocument/2006/relationships/hyperlink" Target="../top.htm" TargetMode="External"/><Relationship Id="rId1" Type="http://schemas.openxmlformats.org/officeDocument/2006/relationships/hyperlink" Target="WGT_000index.htm" TargetMode="External"/><Relationship Id="rId5" Type="http://schemas.openxmlformats.org/officeDocument/2006/relationships/printerSettings" Target="../printerSettings/printerSettings2.bin"/><Relationship Id="rId4" Type="http://schemas.openxmlformats.org/officeDocument/2006/relationships/hyperlink" Target="../to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61AB3-7A13-49D2-8CA3-87F0AE0AE7C3}">
  <sheetPr>
    <pageSetUpPr fitToPage="1"/>
  </sheetPr>
  <dimension ref="A1:BW398"/>
  <sheetViews>
    <sheetView showGridLines="0" tabSelected="1" zoomScale="75" zoomScaleNormal="75" zoomScaleSheetLayoutView="75" workbookViewId="0">
      <pane xSplit="2" ySplit="6" topLeftCell="C360" activePane="bottomRight" state="frozen"/>
      <selection pane="topRight" activeCell="C1" sqref="C1"/>
      <selection pane="bottomLeft" activeCell="A7" sqref="A7"/>
      <selection pane="bottomRight" activeCell="D363" sqref="D363"/>
    </sheetView>
  </sheetViews>
  <sheetFormatPr defaultColWidth="0" defaultRowHeight="13" x14ac:dyDescent="0.2"/>
  <cols>
    <col min="1" max="1" width="5.81640625" customWidth="1"/>
    <col min="2" max="2" width="18.08984375" customWidth="1"/>
    <col min="3" max="3" width="50.90625" bestFit="1" customWidth="1"/>
    <col min="4" max="4" width="43.81640625" bestFit="1" customWidth="1"/>
    <col min="5" max="5" width="25" customWidth="1"/>
    <col min="6" max="6" width="7.453125" style="1" customWidth="1"/>
    <col min="7" max="7" width="12.08984375" style="2" customWidth="1"/>
    <col min="8" max="8" width="40.81640625" style="3" customWidth="1"/>
    <col min="9" max="9" width="5.1796875" customWidth="1"/>
    <col min="10" max="44" width="7.08984375" style="2" customWidth="1"/>
    <col min="45" max="48" width="7.08984375" style="2" hidden="1" customWidth="1"/>
    <col min="49" max="49" width="7.08984375" style="2" customWidth="1"/>
    <col min="50" max="53" width="7.08984375" style="2" hidden="1" customWidth="1"/>
    <col min="54" max="62" width="7.08984375" style="2" customWidth="1"/>
    <col min="63" max="66" width="7.08984375" style="2" hidden="1" customWidth="1"/>
    <col min="67" max="67" width="7.08984375" style="2" customWidth="1"/>
    <col min="68" max="75" width="7.08984375" hidden="1"/>
  </cols>
  <sheetData>
    <row r="1" spans="1:67" ht="21" x14ac:dyDescent="0.3">
      <c r="A1" s="5" t="s">
        <v>0</v>
      </c>
      <c r="B1" s="5"/>
      <c r="C1" s="5"/>
      <c r="H1" s="202" t="s">
        <v>722</v>
      </c>
    </row>
    <row r="3" spans="1:67" ht="16.5" x14ac:dyDescent="0.25">
      <c r="A3" s="6" t="s">
        <v>184</v>
      </c>
      <c r="B3" s="6"/>
      <c r="C3" s="6"/>
      <c r="D3" s="6"/>
      <c r="E3" s="6"/>
      <c r="F3" s="6"/>
      <c r="G3" s="6"/>
      <c r="H3" s="6"/>
    </row>
    <row r="4" spans="1:67" ht="13.5" thickBot="1" x14ac:dyDescent="0.25"/>
    <row r="5" spans="1:67" x14ac:dyDescent="0.2">
      <c r="A5" s="247" t="s">
        <v>2</v>
      </c>
      <c r="B5" s="216" t="s">
        <v>4</v>
      </c>
      <c r="C5" s="216" t="s">
        <v>6</v>
      </c>
      <c r="D5" s="228" t="s">
        <v>1193</v>
      </c>
      <c r="E5" s="228" t="s">
        <v>1229</v>
      </c>
      <c r="F5" s="230" t="s">
        <v>8</v>
      </c>
      <c r="G5" s="216" t="s">
        <v>10</v>
      </c>
      <c r="H5" s="218" t="s">
        <v>12</v>
      </c>
      <c r="I5" s="220" t="s">
        <v>13</v>
      </c>
      <c r="J5" s="7" t="s">
        <v>14</v>
      </c>
      <c r="K5" s="7"/>
      <c r="L5" s="8"/>
      <c r="M5" s="8"/>
      <c r="N5" s="8"/>
      <c r="O5" s="8"/>
      <c r="P5" s="7"/>
      <c r="Q5" s="7"/>
      <c r="R5" s="8"/>
      <c r="S5" s="8"/>
      <c r="T5" s="8"/>
      <c r="U5" s="8"/>
      <c r="V5" s="8"/>
      <c r="W5" s="8"/>
      <c r="X5" s="8"/>
      <c r="Y5" s="8"/>
      <c r="Z5" s="8"/>
      <c r="AA5" s="8"/>
      <c r="AB5" s="8"/>
      <c r="AC5" s="8"/>
      <c r="AD5" s="8"/>
      <c r="AE5" s="8"/>
      <c r="AF5" s="8"/>
      <c r="AG5" s="8"/>
      <c r="AH5" s="8"/>
      <c r="AI5" s="8"/>
      <c r="AJ5" s="8"/>
      <c r="AK5" s="8"/>
      <c r="AL5" s="8"/>
      <c r="AM5" s="8"/>
      <c r="AN5" s="8"/>
      <c r="AO5" s="8"/>
      <c r="AP5" s="8"/>
      <c r="AQ5" s="7"/>
      <c r="AR5" s="8"/>
      <c r="AS5" s="8"/>
      <c r="AT5" s="8"/>
      <c r="AU5" s="8"/>
      <c r="AV5" s="8"/>
      <c r="AW5" s="8"/>
      <c r="AX5" s="8"/>
      <c r="AY5" s="8"/>
      <c r="AZ5" s="8"/>
      <c r="BA5" s="8"/>
      <c r="BB5" s="7"/>
      <c r="BC5" s="8"/>
      <c r="BD5" s="8"/>
      <c r="BE5" s="8"/>
      <c r="BF5" s="8"/>
      <c r="BG5" s="8"/>
      <c r="BH5" s="8"/>
      <c r="BI5" s="8"/>
      <c r="BJ5" s="8"/>
      <c r="BK5" s="8"/>
      <c r="BL5" s="8"/>
      <c r="BM5" s="8"/>
      <c r="BN5" s="8"/>
      <c r="BO5" s="9"/>
    </row>
    <row r="6" spans="1:67" s="2" customFormat="1" ht="26.5" thickBot="1" x14ac:dyDescent="0.25">
      <c r="A6" s="248"/>
      <c r="B6" s="217"/>
      <c r="C6" s="217"/>
      <c r="D6" s="217"/>
      <c r="E6" s="229"/>
      <c r="F6" s="231"/>
      <c r="G6" s="217"/>
      <c r="H6" s="219"/>
      <c r="I6" s="221"/>
      <c r="J6" s="10" t="s">
        <v>15</v>
      </c>
      <c r="K6" s="11" t="s">
        <v>16</v>
      </c>
      <c r="L6" s="11" t="s">
        <v>327</v>
      </c>
      <c r="M6" s="11" t="s">
        <v>19</v>
      </c>
      <c r="N6" s="11" t="s">
        <v>37</v>
      </c>
      <c r="O6" s="11" t="s">
        <v>766</v>
      </c>
      <c r="P6" s="11" t="s">
        <v>974</v>
      </c>
      <c r="Q6" s="11" t="s">
        <v>996</v>
      </c>
      <c r="R6" s="11" t="s">
        <v>998</v>
      </c>
      <c r="S6" s="11" t="s">
        <v>1009</v>
      </c>
      <c r="T6" s="11" t="s">
        <v>999</v>
      </c>
      <c r="U6" s="11" t="s">
        <v>1000</v>
      </c>
      <c r="V6" s="11" t="s">
        <v>1019</v>
      </c>
      <c r="W6" s="11" t="s">
        <v>1021</v>
      </c>
      <c r="X6" s="11" t="s">
        <v>1035</v>
      </c>
      <c r="Y6" s="11" t="s">
        <v>1036</v>
      </c>
      <c r="Z6" s="11" t="s">
        <v>35</v>
      </c>
      <c r="AA6" s="11" t="s">
        <v>406</v>
      </c>
      <c r="AB6" s="11" t="s">
        <v>1038</v>
      </c>
      <c r="AC6" s="11" t="s">
        <v>1257</v>
      </c>
      <c r="AD6" s="71" t="s">
        <v>705</v>
      </c>
      <c r="AE6" s="71" t="s">
        <v>767</v>
      </c>
      <c r="AF6" s="71" t="s">
        <v>708</v>
      </c>
      <c r="AG6" s="71" t="s">
        <v>398</v>
      </c>
      <c r="AH6" s="71" t="s">
        <v>642</v>
      </c>
      <c r="AI6" s="71" t="s">
        <v>655</v>
      </c>
      <c r="AJ6" s="71" t="s">
        <v>30</v>
      </c>
      <c r="AK6" s="71" t="s">
        <v>23</v>
      </c>
      <c r="AL6" s="71" t="s">
        <v>20</v>
      </c>
      <c r="AM6" s="71" t="s">
        <v>21</v>
      </c>
      <c r="AN6" s="71" t="s">
        <v>22</v>
      </c>
      <c r="AO6" s="71" t="s">
        <v>25</v>
      </c>
      <c r="AP6" s="71" t="s">
        <v>188</v>
      </c>
      <c r="AQ6" s="71" t="s">
        <v>24</v>
      </c>
      <c r="AR6" s="71" t="s">
        <v>187</v>
      </c>
      <c r="AS6" s="71" t="s">
        <v>189</v>
      </c>
      <c r="AT6" s="71" t="s">
        <v>251</v>
      </c>
      <c r="AU6" s="71" t="s">
        <v>263</v>
      </c>
      <c r="AV6" s="71" t="s">
        <v>317</v>
      </c>
      <c r="AW6" s="71" t="s">
        <v>232</v>
      </c>
      <c r="AX6" s="71" t="s">
        <v>200</v>
      </c>
      <c r="AY6" s="71" t="s">
        <v>165</v>
      </c>
      <c r="AZ6" s="71" t="s">
        <v>182</v>
      </c>
      <c r="BA6" s="71" t="s">
        <v>185</v>
      </c>
      <c r="BB6" s="71" t="s">
        <v>17</v>
      </c>
      <c r="BC6" s="71" t="s">
        <v>18</v>
      </c>
      <c r="BD6" s="71" t="s">
        <v>26</v>
      </c>
      <c r="BE6" s="72" t="s">
        <v>32</v>
      </c>
      <c r="BF6" s="72" t="s">
        <v>31</v>
      </c>
      <c r="BG6" s="72" t="s">
        <v>29</v>
      </c>
      <c r="BH6" s="72" t="s">
        <v>33</v>
      </c>
      <c r="BI6" s="72" t="s">
        <v>38</v>
      </c>
      <c r="BJ6" s="72" t="s">
        <v>28</v>
      </c>
      <c r="BK6" s="72" t="s">
        <v>34</v>
      </c>
      <c r="BL6" s="71" t="s">
        <v>27</v>
      </c>
      <c r="BM6" s="72" t="s">
        <v>36</v>
      </c>
      <c r="BN6" s="72" t="s">
        <v>39</v>
      </c>
      <c r="BO6" s="73"/>
    </row>
    <row r="7" spans="1:67" s="2" customFormat="1" ht="14" thickTop="1" thickBot="1" x14ac:dyDescent="0.25">
      <c r="A7" s="293" t="s">
        <v>41</v>
      </c>
      <c r="B7" s="294"/>
      <c r="C7" s="295" t="s">
        <v>42</v>
      </c>
      <c r="D7" s="296"/>
      <c r="E7" s="296"/>
      <c r="F7" s="296"/>
      <c r="G7" s="296"/>
      <c r="H7" s="297"/>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row>
    <row r="8" spans="1:67" ht="108" customHeight="1" thickTop="1" x14ac:dyDescent="0.2">
      <c r="A8" s="13" t="s">
        <v>43</v>
      </c>
      <c r="B8" s="14" t="s">
        <v>44</v>
      </c>
      <c r="C8" s="15" t="s">
        <v>1141</v>
      </c>
      <c r="D8" s="130" t="s">
        <v>1142</v>
      </c>
      <c r="E8" s="16" t="s">
        <v>818</v>
      </c>
      <c r="F8" s="17">
        <v>6000</v>
      </c>
      <c r="G8" s="18" t="s">
        <v>45</v>
      </c>
      <c r="H8" s="19" t="s">
        <v>825</v>
      </c>
      <c r="I8" s="20">
        <f t="shared" ref="I8:I14" si="0">COUNTIF(J8:BO8,"&gt;×")</f>
        <v>12</v>
      </c>
      <c r="J8" s="21" t="s">
        <v>46</v>
      </c>
      <c r="K8" s="21" t="s">
        <v>47</v>
      </c>
      <c r="L8" s="22"/>
      <c r="M8" s="22" t="s">
        <v>48</v>
      </c>
      <c r="N8" s="22"/>
      <c r="O8" s="22"/>
      <c r="P8" s="21"/>
      <c r="Q8" s="21"/>
      <c r="R8" s="22"/>
      <c r="S8" s="22"/>
      <c r="T8" s="22"/>
      <c r="U8" s="22"/>
      <c r="V8" s="22" t="s">
        <v>47</v>
      </c>
      <c r="W8" s="22"/>
      <c r="X8" s="22"/>
      <c r="Y8" s="22"/>
      <c r="Z8" s="22" t="s">
        <v>48</v>
      </c>
      <c r="AA8" s="22"/>
      <c r="AB8" s="22"/>
      <c r="AC8" s="22"/>
      <c r="AD8" s="22"/>
      <c r="AE8" s="22"/>
      <c r="AF8" s="22"/>
      <c r="AG8" s="22"/>
      <c r="AH8" s="22"/>
      <c r="AI8" s="22"/>
      <c r="AJ8" s="22" t="s">
        <v>49</v>
      </c>
      <c r="AK8" s="22"/>
      <c r="AL8" s="22"/>
      <c r="AM8" s="22"/>
      <c r="AN8" s="22"/>
      <c r="AO8" s="22"/>
      <c r="AP8" s="22"/>
      <c r="AQ8" s="21" t="s">
        <v>47</v>
      </c>
      <c r="AR8" s="22"/>
      <c r="AS8" s="22"/>
      <c r="AT8" s="22"/>
      <c r="AU8" s="22"/>
      <c r="AV8" s="22"/>
      <c r="AW8" s="22"/>
      <c r="AX8" s="22"/>
      <c r="AY8" s="22"/>
      <c r="AZ8" s="22"/>
      <c r="BA8" s="22"/>
      <c r="BB8" s="22" t="s">
        <v>48</v>
      </c>
      <c r="BC8" s="22" t="s">
        <v>48</v>
      </c>
      <c r="BD8" s="22"/>
      <c r="BE8" s="22" t="s">
        <v>48</v>
      </c>
      <c r="BF8" s="21" t="s">
        <v>47</v>
      </c>
      <c r="BG8" s="22"/>
      <c r="BH8" s="22" t="s">
        <v>48</v>
      </c>
      <c r="BI8" s="22" t="s">
        <v>48</v>
      </c>
      <c r="BJ8" s="22"/>
      <c r="BK8" s="22"/>
      <c r="BL8" s="22"/>
      <c r="BM8" s="22"/>
      <c r="BN8" s="22"/>
      <c r="BO8" s="81"/>
    </row>
    <row r="9" spans="1:67" ht="78" x14ac:dyDescent="0.2">
      <c r="A9" s="117">
        <v>2</v>
      </c>
      <c r="B9" s="118" t="s">
        <v>50</v>
      </c>
      <c r="C9" s="123" t="s">
        <v>1058</v>
      </c>
      <c r="D9" s="197" t="s">
        <v>665</v>
      </c>
      <c r="E9" s="16" t="s">
        <v>633</v>
      </c>
      <c r="F9" s="17">
        <v>4500</v>
      </c>
      <c r="G9" s="24">
        <v>37029</v>
      </c>
      <c r="H9" s="19" t="s">
        <v>826</v>
      </c>
      <c r="I9" s="20">
        <f t="shared" si="0"/>
        <v>8</v>
      </c>
      <c r="J9" s="22" t="s">
        <v>51</v>
      </c>
      <c r="K9" s="22" t="s">
        <v>51</v>
      </c>
      <c r="L9" s="22"/>
      <c r="M9" s="22"/>
      <c r="N9" s="22"/>
      <c r="O9" s="22"/>
      <c r="P9" s="22"/>
      <c r="Q9" s="22"/>
      <c r="R9" s="22"/>
      <c r="S9" s="22"/>
      <c r="T9" s="22"/>
      <c r="U9" s="22"/>
      <c r="V9" s="22"/>
      <c r="W9" s="22"/>
      <c r="X9" s="22"/>
      <c r="Y9" s="22"/>
      <c r="Z9" s="22" t="s">
        <v>51</v>
      </c>
      <c r="AA9" s="22"/>
      <c r="AB9" s="22"/>
      <c r="AC9" s="22"/>
      <c r="AD9" s="22"/>
      <c r="AE9" s="22"/>
      <c r="AF9" s="22"/>
      <c r="AG9" s="22"/>
      <c r="AH9" s="22"/>
      <c r="AI9" s="22"/>
      <c r="AJ9" s="22" t="s">
        <v>51</v>
      </c>
      <c r="AK9" s="22"/>
      <c r="AL9" s="22"/>
      <c r="AM9" s="22"/>
      <c r="AN9" s="22"/>
      <c r="AO9" s="22"/>
      <c r="AP9" s="22"/>
      <c r="AQ9" s="22" t="s">
        <v>52</v>
      </c>
      <c r="AR9" s="22"/>
      <c r="AS9" s="22"/>
      <c r="AT9" s="22"/>
      <c r="AU9" s="22"/>
      <c r="AV9" s="22"/>
      <c r="AW9" s="22"/>
      <c r="AX9" s="22"/>
      <c r="AY9" s="22"/>
      <c r="AZ9" s="22"/>
      <c r="BA9" s="22"/>
      <c r="BB9" s="22"/>
      <c r="BC9" s="22"/>
      <c r="BD9" s="22"/>
      <c r="BE9" s="22" t="s">
        <v>51</v>
      </c>
      <c r="BF9" s="22" t="s">
        <v>51</v>
      </c>
      <c r="BG9" s="22"/>
      <c r="BH9" s="22"/>
      <c r="BI9" s="22" t="s">
        <v>51</v>
      </c>
      <c r="BJ9" s="22"/>
      <c r="BK9" s="22"/>
      <c r="BL9" s="22"/>
      <c r="BM9" s="22"/>
      <c r="BN9" s="22"/>
      <c r="BO9" s="82"/>
    </row>
    <row r="10" spans="1:67" s="25" customFormat="1" ht="117" x14ac:dyDescent="0.2">
      <c r="A10" s="23">
        <v>3</v>
      </c>
      <c r="B10" s="14" t="s">
        <v>53</v>
      </c>
      <c r="C10" s="79" t="s">
        <v>1095</v>
      </c>
      <c r="D10" s="131" t="s">
        <v>1094</v>
      </c>
      <c r="E10" s="16" t="s">
        <v>1059</v>
      </c>
      <c r="F10" s="17">
        <v>5500</v>
      </c>
      <c r="G10" s="24">
        <v>37097</v>
      </c>
      <c r="H10" s="19" t="s">
        <v>827</v>
      </c>
      <c r="I10" s="20">
        <f t="shared" si="0"/>
        <v>10</v>
      </c>
      <c r="J10" s="22" t="s">
        <v>51</v>
      </c>
      <c r="K10" s="22" t="s">
        <v>51</v>
      </c>
      <c r="L10" s="22"/>
      <c r="M10" s="22"/>
      <c r="N10" s="22"/>
      <c r="O10" s="22"/>
      <c r="P10" s="22"/>
      <c r="Q10" s="22"/>
      <c r="R10" s="22"/>
      <c r="S10" s="22"/>
      <c r="T10" s="22"/>
      <c r="U10" s="22"/>
      <c r="V10" s="22"/>
      <c r="W10" s="22"/>
      <c r="X10" s="22"/>
      <c r="Y10" s="22"/>
      <c r="Z10" s="22" t="s">
        <v>51</v>
      </c>
      <c r="AA10" s="22"/>
      <c r="AB10" s="22"/>
      <c r="AC10" s="22"/>
      <c r="AD10" s="22"/>
      <c r="AE10" s="22"/>
      <c r="AF10" s="22"/>
      <c r="AG10" s="22"/>
      <c r="AH10" s="22"/>
      <c r="AI10" s="22"/>
      <c r="AJ10" s="22" t="s">
        <v>52</v>
      </c>
      <c r="AK10" s="22"/>
      <c r="AL10" s="22"/>
      <c r="AM10" s="22"/>
      <c r="AN10" s="22"/>
      <c r="AO10" s="22"/>
      <c r="AP10" s="22"/>
      <c r="AQ10" s="22" t="s">
        <v>51</v>
      </c>
      <c r="AR10" s="22"/>
      <c r="AS10" s="22"/>
      <c r="AT10" s="22"/>
      <c r="AU10" s="22"/>
      <c r="AV10" s="22"/>
      <c r="AW10" s="22"/>
      <c r="AX10" s="22"/>
      <c r="AY10" s="22"/>
      <c r="AZ10" s="22"/>
      <c r="BA10" s="22"/>
      <c r="BB10" s="22" t="s">
        <v>51</v>
      </c>
      <c r="BC10" s="22"/>
      <c r="BD10" s="22"/>
      <c r="BE10" s="22" t="s">
        <v>51</v>
      </c>
      <c r="BF10" s="22" t="s">
        <v>51</v>
      </c>
      <c r="BG10" s="22"/>
      <c r="BH10" s="22" t="s">
        <v>51</v>
      </c>
      <c r="BI10" s="22" t="s">
        <v>51</v>
      </c>
      <c r="BJ10" s="22"/>
      <c r="BK10" s="22"/>
      <c r="BL10" s="22"/>
      <c r="BM10" s="22"/>
      <c r="BN10" s="22"/>
      <c r="BO10" s="82"/>
    </row>
    <row r="11" spans="1:67" s="25" customFormat="1" ht="130" x14ac:dyDescent="0.2">
      <c r="A11" s="23">
        <v>4</v>
      </c>
      <c r="B11" s="27" t="s">
        <v>1004</v>
      </c>
      <c r="C11" s="28" t="s">
        <v>1061</v>
      </c>
      <c r="D11" s="132" t="s">
        <v>1060</v>
      </c>
      <c r="E11" s="207" t="s">
        <v>1202</v>
      </c>
      <c r="F11" s="17">
        <v>15000</v>
      </c>
      <c r="G11" s="24">
        <v>37161</v>
      </c>
      <c r="H11" s="19" t="s">
        <v>828</v>
      </c>
      <c r="I11" s="20">
        <f t="shared" si="0"/>
        <v>12</v>
      </c>
      <c r="J11" s="22" t="s">
        <v>51</v>
      </c>
      <c r="K11" s="22" t="s">
        <v>51</v>
      </c>
      <c r="L11" s="22"/>
      <c r="M11" s="22" t="s">
        <v>51</v>
      </c>
      <c r="N11" s="22"/>
      <c r="O11" s="22"/>
      <c r="P11" s="22"/>
      <c r="Q11" s="22"/>
      <c r="R11" s="22"/>
      <c r="S11" s="22"/>
      <c r="T11" s="22"/>
      <c r="U11" s="22"/>
      <c r="V11" s="22" t="s">
        <v>51</v>
      </c>
      <c r="W11" s="22"/>
      <c r="X11" s="22"/>
      <c r="Y11" s="22"/>
      <c r="Z11" s="22" t="s">
        <v>54</v>
      </c>
      <c r="AA11" s="22"/>
      <c r="AB11" s="22"/>
      <c r="AC11" s="22"/>
      <c r="AD11" s="22"/>
      <c r="AE11" s="22"/>
      <c r="AF11" s="22"/>
      <c r="AG11" s="22"/>
      <c r="AH11" s="22"/>
      <c r="AI11" s="22"/>
      <c r="AJ11" s="22"/>
      <c r="AK11" s="22"/>
      <c r="AL11" s="22"/>
      <c r="AM11" s="22"/>
      <c r="AN11" s="22"/>
      <c r="AO11" s="22"/>
      <c r="AP11" s="22"/>
      <c r="AQ11" s="22" t="s">
        <v>51</v>
      </c>
      <c r="AR11" s="22"/>
      <c r="AS11" s="22"/>
      <c r="AT11" s="22"/>
      <c r="AU11" s="22"/>
      <c r="AV11" s="22"/>
      <c r="AW11" s="22"/>
      <c r="AX11" s="22"/>
      <c r="AY11" s="22"/>
      <c r="AZ11" s="22"/>
      <c r="BA11" s="22"/>
      <c r="BB11" s="22" t="s">
        <v>51</v>
      </c>
      <c r="BC11" s="22" t="s">
        <v>51</v>
      </c>
      <c r="BD11" s="22"/>
      <c r="BE11" s="22" t="s">
        <v>51</v>
      </c>
      <c r="BF11" s="22" t="s">
        <v>51</v>
      </c>
      <c r="BG11" s="22"/>
      <c r="BH11" s="22" t="s">
        <v>51</v>
      </c>
      <c r="BI11" s="22" t="s">
        <v>51</v>
      </c>
      <c r="BJ11" s="22"/>
      <c r="BK11" s="22"/>
      <c r="BL11" s="22"/>
      <c r="BM11" s="22"/>
      <c r="BN11" s="22"/>
      <c r="BO11" s="82"/>
    </row>
    <row r="12" spans="1:67" s="25" customFormat="1" ht="78" x14ac:dyDescent="0.2">
      <c r="A12" s="117">
        <v>5</v>
      </c>
      <c r="B12" s="118" t="s">
        <v>56</v>
      </c>
      <c r="C12" s="119" t="s">
        <v>994</v>
      </c>
      <c r="D12" s="133" t="s">
        <v>335</v>
      </c>
      <c r="E12" s="29" t="s">
        <v>980</v>
      </c>
      <c r="F12" s="17">
        <v>10000</v>
      </c>
      <c r="G12" s="24">
        <v>37210</v>
      </c>
      <c r="H12" s="19" t="s">
        <v>829</v>
      </c>
      <c r="I12" s="20">
        <f t="shared" si="0"/>
        <v>10</v>
      </c>
      <c r="J12" s="22" t="s">
        <v>51</v>
      </c>
      <c r="K12" s="22" t="s">
        <v>55</v>
      </c>
      <c r="L12" s="22"/>
      <c r="M12" s="22" t="s">
        <v>51</v>
      </c>
      <c r="N12" s="22"/>
      <c r="O12" s="22"/>
      <c r="P12" s="22"/>
      <c r="Q12" s="22"/>
      <c r="R12" s="22"/>
      <c r="S12" s="22"/>
      <c r="T12" s="22"/>
      <c r="U12" s="22"/>
      <c r="V12" s="22"/>
      <c r="W12" s="22"/>
      <c r="X12" s="22"/>
      <c r="Y12" s="22"/>
      <c r="Z12" s="22" t="s">
        <v>51</v>
      </c>
      <c r="AA12" s="22"/>
      <c r="AB12" s="22"/>
      <c r="AC12" s="22"/>
      <c r="AD12" s="22"/>
      <c r="AE12" s="22"/>
      <c r="AF12" s="22"/>
      <c r="AG12" s="22"/>
      <c r="AH12" s="22"/>
      <c r="AI12" s="22"/>
      <c r="AJ12" s="22" t="s">
        <v>51</v>
      </c>
      <c r="AK12" s="22"/>
      <c r="AL12" s="22"/>
      <c r="AM12" s="22"/>
      <c r="AN12" s="22"/>
      <c r="AO12" s="22"/>
      <c r="AP12" s="22"/>
      <c r="AQ12" s="22" t="s">
        <v>51</v>
      </c>
      <c r="AR12" s="22"/>
      <c r="AS12" s="22"/>
      <c r="AT12" s="22"/>
      <c r="AU12" s="22"/>
      <c r="AV12" s="22"/>
      <c r="AW12" s="22"/>
      <c r="AX12" s="22"/>
      <c r="AY12" s="22"/>
      <c r="AZ12" s="22"/>
      <c r="BA12" s="22"/>
      <c r="BB12" s="22" t="s">
        <v>51</v>
      </c>
      <c r="BC12" s="22" t="s">
        <v>51</v>
      </c>
      <c r="BD12" s="22"/>
      <c r="BE12" s="22" t="s">
        <v>52</v>
      </c>
      <c r="BF12" s="22" t="s">
        <v>51</v>
      </c>
      <c r="BG12" s="22"/>
      <c r="BH12" s="22"/>
      <c r="BI12" s="22" t="s">
        <v>51</v>
      </c>
      <c r="BJ12" s="22"/>
      <c r="BK12" s="22"/>
      <c r="BL12" s="22"/>
      <c r="BM12" s="22"/>
      <c r="BN12" s="22"/>
      <c r="BO12" s="82"/>
    </row>
    <row r="13" spans="1:67" s="25" customFormat="1" ht="78" x14ac:dyDescent="0.2">
      <c r="A13" s="23">
        <v>6</v>
      </c>
      <c r="B13" s="14" t="s">
        <v>57</v>
      </c>
      <c r="C13" s="30" t="s">
        <v>58</v>
      </c>
      <c r="D13" s="130" t="s">
        <v>171</v>
      </c>
      <c r="E13" s="31" t="s">
        <v>55</v>
      </c>
      <c r="F13" s="17">
        <v>9000</v>
      </c>
      <c r="G13" s="24">
        <v>37235</v>
      </c>
      <c r="H13" s="19" t="s">
        <v>830</v>
      </c>
      <c r="I13" s="20">
        <f t="shared" si="0"/>
        <v>12</v>
      </c>
      <c r="J13" s="22" t="s">
        <v>51</v>
      </c>
      <c r="K13" s="22" t="s">
        <v>52</v>
      </c>
      <c r="L13" s="22"/>
      <c r="M13" s="22" t="s">
        <v>51</v>
      </c>
      <c r="N13" s="22"/>
      <c r="O13" s="22"/>
      <c r="P13" s="22"/>
      <c r="Q13" s="22"/>
      <c r="R13" s="22"/>
      <c r="S13" s="22"/>
      <c r="T13" s="22"/>
      <c r="U13" s="22"/>
      <c r="V13" s="22" t="s">
        <v>55</v>
      </c>
      <c r="W13" s="22"/>
      <c r="X13" s="22"/>
      <c r="Y13" s="22"/>
      <c r="Z13" s="22" t="s">
        <v>51</v>
      </c>
      <c r="AA13" s="22"/>
      <c r="AB13" s="22"/>
      <c r="AC13" s="22"/>
      <c r="AD13" s="22"/>
      <c r="AE13" s="22"/>
      <c r="AF13" s="22"/>
      <c r="AG13" s="22"/>
      <c r="AH13" s="22"/>
      <c r="AI13" s="22"/>
      <c r="AJ13" s="22" t="s">
        <v>51</v>
      </c>
      <c r="AK13" s="22"/>
      <c r="AL13" s="22"/>
      <c r="AM13" s="22"/>
      <c r="AN13" s="22"/>
      <c r="AO13" s="22"/>
      <c r="AP13" s="22"/>
      <c r="AQ13" s="22" t="s">
        <v>51</v>
      </c>
      <c r="AR13" s="22"/>
      <c r="AS13" s="22"/>
      <c r="AT13" s="22"/>
      <c r="AU13" s="22"/>
      <c r="AV13" s="22"/>
      <c r="AW13" s="22"/>
      <c r="AX13" s="22"/>
      <c r="AY13" s="22"/>
      <c r="AZ13" s="22"/>
      <c r="BA13" s="22"/>
      <c r="BB13" s="22"/>
      <c r="BC13" s="22" t="s">
        <v>51</v>
      </c>
      <c r="BD13" s="22"/>
      <c r="BE13" s="22" t="s">
        <v>51</v>
      </c>
      <c r="BF13" s="22" t="s">
        <v>51</v>
      </c>
      <c r="BG13" s="22"/>
      <c r="BH13" s="22" t="s">
        <v>51</v>
      </c>
      <c r="BI13" s="22" t="s">
        <v>51</v>
      </c>
      <c r="BJ13" s="22"/>
      <c r="BK13" s="22"/>
      <c r="BL13" s="22"/>
      <c r="BM13" s="22"/>
      <c r="BN13" s="22" t="s">
        <v>51</v>
      </c>
      <c r="BO13" s="82"/>
    </row>
    <row r="14" spans="1:67" ht="78.5" thickBot="1" x14ac:dyDescent="0.25">
      <c r="A14" s="120">
        <v>7</v>
      </c>
      <c r="B14" s="121" t="s">
        <v>60</v>
      </c>
      <c r="C14" s="122" t="s">
        <v>675</v>
      </c>
      <c r="D14" s="134" t="s">
        <v>336</v>
      </c>
      <c r="E14" s="90" t="s">
        <v>55</v>
      </c>
      <c r="F14" s="34">
        <v>14000</v>
      </c>
      <c r="G14" s="35">
        <v>37287</v>
      </c>
      <c r="H14" s="36" t="s">
        <v>831</v>
      </c>
      <c r="I14" s="20">
        <f t="shared" si="0"/>
        <v>12</v>
      </c>
      <c r="J14" s="38" t="s">
        <v>51</v>
      </c>
      <c r="K14" s="38" t="s">
        <v>51</v>
      </c>
      <c r="L14" s="38"/>
      <c r="M14" s="38"/>
      <c r="N14" s="38" t="s">
        <v>51</v>
      </c>
      <c r="O14" s="38"/>
      <c r="P14" s="38"/>
      <c r="Q14" s="38"/>
      <c r="R14" s="38"/>
      <c r="S14" s="38"/>
      <c r="T14" s="38"/>
      <c r="U14" s="38"/>
      <c r="V14" s="38"/>
      <c r="W14" s="38"/>
      <c r="X14" s="38"/>
      <c r="Y14" s="38"/>
      <c r="Z14" s="38" t="s">
        <v>51</v>
      </c>
      <c r="AA14" s="38"/>
      <c r="AB14" s="38"/>
      <c r="AC14" s="38"/>
      <c r="AD14" s="38"/>
      <c r="AE14" s="38"/>
      <c r="AF14" s="38"/>
      <c r="AG14" s="38"/>
      <c r="AH14" s="38"/>
      <c r="AI14" s="38"/>
      <c r="AJ14" s="38"/>
      <c r="AK14" s="38"/>
      <c r="AL14" s="38"/>
      <c r="AM14" s="38"/>
      <c r="AN14" s="38"/>
      <c r="AO14" s="38"/>
      <c r="AP14" s="38"/>
      <c r="AQ14" s="38" t="s">
        <v>51</v>
      </c>
      <c r="AR14" s="38"/>
      <c r="AS14" s="38"/>
      <c r="AT14" s="38"/>
      <c r="AU14" s="38"/>
      <c r="AV14" s="38"/>
      <c r="AW14" s="38"/>
      <c r="AX14" s="38"/>
      <c r="AY14" s="38"/>
      <c r="AZ14" s="38"/>
      <c r="BA14" s="38"/>
      <c r="BB14" s="38" t="s">
        <v>52</v>
      </c>
      <c r="BC14" s="38" t="s">
        <v>51</v>
      </c>
      <c r="BD14" s="38"/>
      <c r="BE14" s="38" t="s">
        <v>51</v>
      </c>
      <c r="BF14" s="38" t="s">
        <v>51</v>
      </c>
      <c r="BG14" s="38"/>
      <c r="BH14" s="38" t="s">
        <v>51</v>
      </c>
      <c r="BI14" s="38" t="s">
        <v>51</v>
      </c>
      <c r="BJ14" s="38"/>
      <c r="BK14" s="38"/>
      <c r="BL14" s="38"/>
      <c r="BM14" s="38"/>
      <c r="BN14" s="38" t="s">
        <v>51</v>
      </c>
      <c r="BO14" s="83"/>
    </row>
    <row r="15" spans="1:67" ht="13.5" thickBot="1" x14ac:dyDescent="0.25">
      <c r="A15" s="25"/>
      <c r="B15" s="25" t="s">
        <v>61</v>
      </c>
      <c r="C15" s="25"/>
      <c r="D15" s="25"/>
      <c r="E15" s="39" t="s">
        <v>62</v>
      </c>
      <c r="F15" s="40">
        <f>AVERAGE(F8:F14)</f>
        <v>9142.8571428571431</v>
      </c>
      <c r="G15" s="26"/>
      <c r="H15" s="210" t="s">
        <v>63</v>
      </c>
      <c r="I15" s="211"/>
      <c r="J15" s="22">
        <f t="shared" ref="J15:R15" si="1">SUM(COUNTIF(J8:J14,"&gt;×"))</f>
        <v>7</v>
      </c>
      <c r="K15" s="67">
        <f t="shared" si="1"/>
        <v>6</v>
      </c>
      <c r="L15" s="67">
        <f t="shared" si="1"/>
        <v>0</v>
      </c>
      <c r="M15" s="67">
        <f t="shared" si="1"/>
        <v>4</v>
      </c>
      <c r="N15" s="67">
        <f t="shared" si="1"/>
        <v>1</v>
      </c>
      <c r="O15" s="67">
        <f t="shared" si="1"/>
        <v>0</v>
      </c>
      <c r="P15" s="67">
        <f t="shared" si="1"/>
        <v>0</v>
      </c>
      <c r="Q15" s="67">
        <f t="shared" si="1"/>
        <v>0</v>
      </c>
      <c r="R15" s="67">
        <f t="shared" si="1"/>
        <v>0</v>
      </c>
      <c r="S15" s="67">
        <f t="shared" ref="S15:AG15" si="2">SUM(COUNTIF(S8:S14,"&gt;×"))</f>
        <v>0</v>
      </c>
      <c r="T15" s="67">
        <f t="shared" si="2"/>
        <v>0</v>
      </c>
      <c r="U15" s="67">
        <f>SUM(COUNTIF(U8:U14,"&gt;×"))</f>
        <v>0</v>
      </c>
      <c r="V15" s="67">
        <f>SUM(COUNTIF(V8:V14,"&gt;×"))</f>
        <v>2</v>
      </c>
      <c r="W15" s="67">
        <f>SUM(COUNTIF(W8:W14,"&gt;×"))</f>
        <v>0</v>
      </c>
      <c r="X15" s="67">
        <f>SUM(COUNTIF(X8:X14,"&gt;×"))</f>
        <v>0</v>
      </c>
      <c r="Y15" s="67">
        <f t="shared" si="2"/>
        <v>0</v>
      </c>
      <c r="Z15" s="67">
        <f>SUM(COUNTIF(Z8:Z14,"&gt;×"))</f>
        <v>7</v>
      </c>
      <c r="AA15" s="67">
        <f>SUM(COUNTIF(AA8:AA14,"&gt;×"))</f>
        <v>0</v>
      </c>
      <c r="AB15" s="67">
        <f>SUM(COUNTIF(AB8:AB14,"&gt;×"))</f>
        <v>0</v>
      </c>
      <c r="AC15" s="67">
        <f>SUM(COUNTIF(AC8:AC14,"&gt;×"))</f>
        <v>0</v>
      </c>
      <c r="AD15" s="67">
        <f t="shared" si="2"/>
        <v>0</v>
      </c>
      <c r="AE15" s="67">
        <f t="shared" si="2"/>
        <v>0</v>
      </c>
      <c r="AF15" s="67">
        <f t="shared" si="2"/>
        <v>0</v>
      </c>
      <c r="AG15" s="67">
        <f t="shared" si="2"/>
        <v>0</v>
      </c>
      <c r="AH15" s="67">
        <f>SUM(COUNTIF(AH8:AH14,"&gt;×"))</f>
        <v>0</v>
      </c>
      <c r="AI15" s="67">
        <f>SUM(COUNTIF(AI8:AI14,"&gt;×"))</f>
        <v>0</v>
      </c>
      <c r="AJ15" s="67">
        <f>SUM(COUNTIF(AJ8:AJ14,"&gt;×"))</f>
        <v>4</v>
      </c>
      <c r="AK15" s="67">
        <f t="shared" ref="AK15:AR15" si="3">SUM(COUNTIF(AK8:AK14,"&gt;×"))</f>
        <v>0</v>
      </c>
      <c r="AL15" s="67">
        <f t="shared" si="3"/>
        <v>0</v>
      </c>
      <c r="AM15" s="67">
        <f t="shared" si="3"/>
        <v>0</v>
      </c>
      <c r="AN15" s="67">
        <f t="shared" si="3"/>
        <v>0</v>
      </c>
      <c r="AO15" s="67">
        <f t="shared" si="3"/>
        <v>0</v>
      </c>
      <c r="AP15" s="67">
        <f t="shared" si="3"/>
        <v>0</v>
      </c>
      <c r="AQ15" s="67">
        <f t="shared" si="3"/>
        <v>7</v>
      </c>
      <c r="AR15" s="67">
        <f t="shared" si="3"/>
        <v>0</v>
      </c>
      <c r="AS15" s="67">
        <f t="shared" ref="AS15:BD15" si="4">SUM(COUNTIF(AS8:AS14,"&gt;×"))</f>
        <v>0</v>
      </c>
      <c r="AT15" s="67">
        <f>SUM(COUNTIF(AT8:AT14,"&gt;×"))</f>
        <v>0</v>
      </c>
      <c r="AU15" s="67">
        <f>SUM(COUNTIF(AU8:AU14,"&gt;×"))</f>
        <v>0</v>
      </c>
      <c r="AV15" s="67">
        <f>SUM(COUNTIF(AV8:AV14,"&gt;×"))</f>
        <v>0</v>
      </c>
      <c r="AW15" s="67">
        <f>SUM(COUNTIF(AW8:AW14,"&gt;×"))</f>
        <v>0</v>
      </c>
      <c r="AX15" s="67">
        <f>SUM(COUNTIF(AX8:AX14,"&gt;×"))</f>
        <v>0</v>
      </c>
      <c r="AY15" s="67">
        <f t="shared" si="4"/>
        <v>0</v>
      </c>
      <c r="AZ15" s="67">
        <f t="shared" si="4"/>
        <v>0</v>
      </c>
      <c r="BA15" s="67">
        <f t="shared" si="4"/>
        <v>0</v>
      </c>
      <c r="BB15" s="67">
        <f t="shared" si="4"/>
        <v>5</v>
      </c>
      <c r="BC15" s="67">
        <f t="shared" si="4"/>
        <v>5</v>
      </c>
      <c r="BD15" s="67">
        <f t="shared" si="4"/>
        <v>0</v>
      </c>
      <c r="BE15" s="67">
        <f t="shared" ref="BE15:BN15" si="5">SUM(COUNTIF(BE8:BE14,"&gt;×"))</f>
        <v>7</v>
      </c>
      <c r="BF15" s="67">
        <f t="shared" si="5"/>
        <v>7</v>
      </c>
      <c r="BG15" s="67">
        <f t="shared" si="5"/>
        <v>0</v>
      </c>
      <c r="BH15" s="67">
        <f t="shared" si="5"/>
        <v>5</v>
      </c>
      <c r="BI15" s="67">
        <f t="shared" si="5"/>
        <v>7</v>
      </c>
      <c r="BJ15" s="67">
        <f t="shared" si="5"/>
        <v>0</v>
      </c>
      <c r="BK15" s="67">
        <f t="shared" si="5"/>
        <v>0</v>
      </c>
      <c r="BL15" s="67">
        <f t="shared" si="5"/>
        <v>0</v>
      </c>
      <c r="BM15" s="67">
        <f t="shared" si="5"/>
        <v>0</v>
      </c>
      <c r="BN15" s="67">
        <f t="shared" si="5"/>
        <v>2</v>
      </c>
      <c r="BO15" s="84">
        <f>SUM(COUNTIF(BO8:BO14,"&gt;×"))</f>
        <v>0</v>
      </c>
    </row>
    <row r="16" spans="1:67" ht="13.5" thickBot="1" x14ac:dyDescent="0.25">
      <c r="A16" s="25"/>
      <c r="B16" s="25"/>
      <c r="F16" s="41"/>
      <c r="G16" s="26"/>
      <c r="H16" s="212" t="s">
        <v>64</v>
      </c>
      <c r="I16" s="213"/>
      <c r="J16" s="42">
        <f t="shared" ref="J16:R16" si="6">SUM(J15)</f>
        <v>7</v>
      </c>
      <c r="K16" s="68">
        <f t="shared" si="6"/>
        <v>6</v>
      </c>
      <c r="L16" s="68">
        <f t="shared" si="6"/>
        <v>0</v>
      </c>
      <c r="M16" s="68">
        <f t="shared" si="6"/>
        <v>4</v>
      </c>
      <c r="N16" s="68">
        <f t="shared" si="6"/>
        <v>1</v>
      </c>
      <c r="O16" s="68">
        <f t="shared" si="6"/>
        <v>0</v>
      </c>
      <c r="P16" s="68">
        <f t="shared" si="6"/>
        <v>0</v>
      </c>
      <c r="Q16" s="68">
        <f t="shared" si="6"/>
        <v>0</v>
      </c>
      <c r="R16" s="68">
        <f t="shared" si="6"/>
        <v>0</v>
      </c>
      <c r="S16" s="68">
        <f t="shared" ref="S16:AG16" si="7">SUM(S15)</f>
        <v>0</v>
      </c>
      <c r="T16" s="68">
        <f t="shared" si="7"/>
        <v>0</v>
      </c>
      <c r="U16" s="68">
        <f>SUM(U15)</f>
        <v>0</v>
      </c>
      <c r="V16" s="68">
        <f>SUM(V15)</f>
        <v>2</v>
      </c>
      <c r="W16" s="68">
        <f>SUM(W15)</f>
        <v>0</v>
      </c>
      <c r="X16" s="68">
        <f>SUM(X15)</f>
        <v>0</v>
      </c>
      <c r="Y16" s="68">
        <f t="shared" si="7"/>
        <v>0</v>
      </c>
      <c r="Z16" s="68">
        <f>SUM(Z15)</f>
        <v>7</v>
      </c>
      <c r="AA16" s="68">
        <f>SUM(AA15)</f>
        <v>0</v>
      </c>
      <c r="AB16" s="68">
        <f>SUM(AB15)</f>
        <v>0</v>
      </c>
      <c r="AC16" s="68">
        <f>SUM(AC15)</f>
        <v>0</v>
      </c>
      <c r="AD16" s="68">
        <f t="shared" si="7"/>
        <v>0</v>
      </c>
      <c r="AE16" s="68">
        <f t="shared" si="7"/>
        <v>0</v>
      </c>
      <c r="AF16" s="68">
        <f t="shared" si="7"/>
        <v>0</v>
      </c>
      <c r="AG16" s="68">
        <f t="shared" si="7"/>
        <v>0</v>
      </c>
      <c r="AH16" s="68">
        <f>SUM(AH15)</f>
        <v>0</v>
      </c>
      <c r="AI16" s="68">
        <f>SUM(AI15)</f>
        <v>0</v>
      </c>
      <c r="AJ16" s="68">
        <f>SUM(AJ15)</f>
        <v>4</v>
      </c>
      <c r="AK16" s="68">
        <f t="shared" ref="AK16:AR16" si="8">SUM(AK15)</f>
        <v>0</v>
      </c>
      <c r="AL16" s="68">
        <f t="shared" si="8"/>
        <v>0</v>
      </c>
      <c r="AM16" s="68">
        <f t="shared" si="8"/>
        <v>0</v>
      </c>
      <c r="AN16" s="68">
        <f t="shared" si="8"/>
        <v>0</v>
      </c>
      <c r="AO16" s="68">
        <f t="shared" si="8"/>
        <v>0</v>
      </c>
      <c r="AP16" s="68">
        <f t="shared" si="8"/>
        <v>0</v>
      </c>
      <c r="AQ16" s="68">
        <f t="shared" si="8"/>
        <v>7</v>
      </c>
      <c r="AR16" s="68">
        <f t="shared" si="8"/>
        <v>0</v>
      </c>
      <c r="AS16" s="68">
        <f t="shared" ref="AS16:BD16" si="9">SUM(AS15)</f>
        <v>0</v>
      </c>
      <c r="AT16" s="68">
        <f>SUM(AT15)</f>
        <v>0</v>
      </c>
      <c r="AU16" s="68">
        <f>SUM(AU15)</f>
        <v>0</v>
      </c>
      <c r="AV16" s="68">
        <f>SUM(AV15)</f>
        <v>0</v>
      </c>
      <c r="AW16" s="68">
        <f>SUM(AW15)</f>
        <v>0</v>
      </c>
      <c r="AX16" s="68">
        <f>SUM(AX15)</f>
        <v>0</v>
      </c>
      <c r="AY16" s="68">
        <f t="shared" si="9"/>
        <v>0</v>
      </c>
      <c r="AZ16" s="68">
        <f t="shared" si="9"/>
        <v>0</v>
      </c>
      <c r="BA16" s="68">
        <f t="shared" si="9"/>
        <v>0</v>
      </c>
      <c r="BB16" s="68">
        <f t="shared" si="9"/>
        <v>5</v>
      </c>
      <c r="BC16" s="68">
        <f t="shared" si="9"/>
        <v>5</v>
      </c>
      <c r="BD16" s="68">
        <f t="shared" si="9"/>
        <v>0</v>
      </c>
      <c r="BE16" s="68">
        <f t="shared" ref="BE16:BN16" si="10">SUM(BE15)</f>
        <v>7</v>
      </c>
      <c r="BF16" s="68">
        <f t="shared" si="10"/>
        <v>7</v>
      </c>
      <c r="BG16" s="68">
        <f t="shared" si="10"/>
        <v>0</v>
      </c>
      <c r="BH16" s="68">
        <f t="shared" si="10"/>
        <v>5</v>
      </c>
      <c r="BI16" s="68">
        <f t="shared" si="10"/>
        <v>7</v>
      </c>
      <c r="BJ16" s="68">
        <f t="shared" si="10"/>
        <v>0</v>
      </c>
      <c r="BK16" s="68">
        <f t="shared" si="10"/>
        <v>0</v>
      </c>
      <c r="BL16" s="68">
        <f t="shared" si="10"/>
        <v>0</v>
      </c>
      <c r="BM16" s="68">
        <f t="shared" si="10"/>
        <v>0</v>
      </c>
      <c r="BN16" s="68">
        <f t="shared" si="10"/>
        <v>2</v>
      </c>
      <c r="BO16" s="85">
        <f>SUM(BO15)</f>
        <v>0</v>
      </c>
    </row>
    <row r="17" spans="1:67" x14ac:dyDescent="0.2">
      <c r="A17" s="25"/>
      <c r="B17" s="25"/>
      <c r="F17" s="41"/>
      <c r="G17" s="26"/>
      <c r="H17" s="210" t="s">
        <v>65</v>
      </c>
      <c r="I17" s="211"/>
      <c r="J17" s="43">
        <f t="shared" ref="J17:R17" si="11">SUM(COUNTIF(J8:J14,"&gt;=幹事"))</f>
        <v>1</v>
      </c>
      <c r="K17" s="43">
        <f t="shared" si="11"/>
        <v>1</v>
      </c>
      <c r="L17" s="43">
        <f t="shared" si="11"/>
        <v>0</v>
      </c>
      <c r="M17" s="43">
        <f t="shared" si="11"/>
        <v>0</v>
      </c>
      <c r="N17" s="43">
        <f t="shared" si="11"/>
        <v>0</v>
      </c>
      <c r="O17" s="43">
        <f t="shared" si="11"/>
        <v>0</v>
      </c>
      <c r="P17" s="43">
        <f t="shared" si="11"/>
        <v>0</v>
      </c>
      <c r="Q17" s="43">
        <f t="shared" si="11"/>
        <v>0</v>
      </c>
      <c r="R17" s="43">
        <f t="shared" si="11"/>
        <v>0</v>
      </c>
      <c r="S17" s="43">
        <f t="shared" ref="S17:AG17" si="12">SUM(COUNTIF(S8:S14,"&gt;=幹事"))</f>
        <v>0</v>
      </c>
      <c r="T17" s="43">
        <f t="shared" si="12"/>
        <v>0</v>
      </c>
      <c r="U17" s="43">
        <f>SUM(COUNTIF(U8:U14,"&gt;=幹事"))</f>
        <v>0</v>
      </c>
      <c r="V17" s="43">
        <f>SUM(COUNTIF(V8:V14,"&gt;=幹事"))</f>
        <v>0</v>
      </c>
      <c r="W17" s="43">
        <f>SUM(COUNTIF(W8:W14,"&gt;=幹事"))</f>
        <v>0</v>
      </c>
      <c r="X17" s="43">
        <f>SUM(COUNTIF(X8:X14,"&gt;=幹事"))</f>
        <v>0</v>
      </c>
      <c r="Y17" s="43">
        <f t="shared" si="12"/>
        <v>0</v>
      </c>
      <c r="Z17" s="43">
        <f>SUM(COUNTIF(Z8:Z14,"&gt;=幹事"))</f>
        <v>1</v>
      </c>
      <c r="AA17" s="43">
        <f>SUM(COUNTIF(AA8:AA14,"&gt;=幹事"))</f>
        <v>0</v>
      </c>
      <c r="AB17" s="43">
        <f>SUM(COUNTIF(AB8:AB14,"&gt;=幹事"))</f>
        <v>0</v>
      </c>
      <c r="AC17" s="43">
        <f>SUM(COUNTIF(AC8:AC14,"&gt;=幹事"))</f>
        <v>0</v>
      </c>
      <c r="AD17" s="43">
        <f t="shared" si="12"/>
        <v>0</v>
      </c>
      <c r="AE17" s="43">
        <f t="shared" si="12"/>
        <v>0</v>
      </c>
      <c r="AF17" s="43">
        <f t="shared" si="12"/>
        <v>0</v>
      </c>
      <c r="AG17" s="43">
        <f t="shared" si="12"/>
        <v>0</v>
      </c>
      <c r="AH17" s="43">
        <f>SUM(COUNTIF(AH8:AH14,"&gt;=幹事"))</f>
        <v>0</v>
      </c>
      <c r="AI17" s="43">
        <f>SUM(COUNTIF(AI8:AI14,"&gt;=幹事"))</f>
        <v>0</v>
      </c>
      <c r="AJ17" s="43">
        <f>SUM(COUNTIF(AJ8:AJ14,"&gt;=幹事"))</f>
        <v>1</v>
      </c>
      <c r="AK17" s="43">
        <f t="shared" ref="AK17:AR17" si="13">SUM(COUNTIF(AK8:AK14,"&gt;=幹事"))</f>
        <v>0</v>
      </c>
      <c r="AL17" s="43">
        <f t="shared" si="13"/>
        <v>0</v>
      </c>
      <c r="AM17" s="43">
        <f t="shared" si="13"/>
        <v>0</v>
      </c>
      <c r="AN17" s="43">
        <f t="shared" si="13"/>
        <v>0</v>
      </c>
      <c r="AO17" s="43">
        <f t="shared" si="13"/>
        <v>0</v>
      </c>
      <c r="AP17" s="43">
        <f t="shared" si="13"/>
        <v>0</v>
      </c>
      <c r="AQ17" s="43">
        <f t="shared" si="13"/>
        <v>1</v>
      </c>
      <c r="AR17" s="43">
        <f t="shared" si="13"/>
        <v>0</v>
      </c>
      <c r="AS17" s="43">
        <f t="shared" ref="AS17:BD17" si="14">SUM(COUNTIF(AS8:AS14,"&gt;=幹事"))</f>
        <v>0</v>
      </c>
      <c r="AT17" s="43">
        <f>SUM(COUNTIF(AT8:AT14,"&gt;=幹事"))</f>
        <v>0</v>
      </c>
      <c r="AU17" s="43">
        <f>SUM(COUNTIF(AU8:AU14,"&gt;=幹事"))</f>
        <v>0</v>
      </c>
      <c r="AV17" s="43">
        <f>SUM(COUNTIF(AV8:AV14,"&gt;=幹事"))</f>
        <v>0</v>
      </c>
      <c r="AW17" s="43">
        <f>SUM(COUNTIF(AW8:AW14,"&gt;=幹事"))</f>
        <v>0</v>
      </c>
      <c r="AX17" s="43">
        <f>SUM(COUNTIF(AX8:AX14,"&gt;=幹事"))</f>
        <v>0</v>
      </c>
      <c r="AY17" s="43">
        <f t="shared" si="14"/>
        <v>0</v>
      </c>
      <c r="AZ17" s="43">
        <f t="shared" si="14"/>
        <v>0</v>
      </c>
      <c r="BA17" s="43">
        <f t="shared" si="14"/>
        <v>0</v>
      </c>
      <c r="BB17" s="43">
        <f t="shared" si="14"/>
        <v>1</v>
      </c>
      <c r="BC17" s="43">
        <f t="shared" si="14"/>
        <v>0</v>
      </c>
      <c r="BD17" s="43">
        <f t="shared" si="14"/>
        <v>0</v>
      </c>
      <c r="BE17" s="43">
        <f t="shared" ref="BE17:BN17" si="15">SUM(COUNTIF(BE8:BE14,"&gt;=幹事"))</f>
        <v>1</v>
      </c>
      <c r="BF17" s="43">
        <f t="shared" si="15"/>
        <v>0</v>
      </c>
      <c r="BG17" s="43">
        <f t="shared" si="15"/>
        <v>0</v>
      </c>
      <c r="BH17" s="43">
        <f t="shared" si="15"/>
        <v>0</v>
      </c>
      <c r="BI17" s="43">
        <f t="shared" si="15"/>
        <v>0</v>
      </c>
      <c r="BJ17" s="43">
        <f t="shared" si="15"/>
        <v>0</v>
      </c>
      <c r="BK17" s="43">
        <f t="shared" si="15"/>
        <v>0</v>
      </c>
      <c r="BL17" s="43">
        <f t="shared" si="15"/>
        <v>0</v>
      </c>
      <c r="BM17" s="43">
        <f t="shared" si="15"/>
        <v>0</v>
      </c>
      <c r="BN17" s="43">
        <f t="shared" si="15"/>
        <v>0</v>
      </c>
      <c r="BO17" s="86">
        <f>SUM(COUNTIF(BO8:BO14,"&gt;=幹事"))</f>
        <v>0</v>
      </c>
    </row>
    <row r="18" spans="1:67" ht="13.5" thickBot="1" x14ac:dyDescent="0.25">
      <c r="A18" s="25"/>
      <c r="B18" s="25"/>
      <c r="F18" s="41"/>
      <c r="G18" s="26"/>
      <c r="H18" s="212" t="s">
        <v>66</v>
      </c>
      <c r="I18" s="213"/>
      <c r="J18" s="38">
        <f t="shared" ref="J18:R18" si="16">SUM(J17)</f>
        <v>1</v>
      </c>
      <c r="K18" s="68">
        <f t="shared" si="16"/>
        <v>1</v>
      </c>
      <c r="L18" s="68">
        <f t="shared" si="16"/>
        <v>0</v>
      </c>
      <c r="M18" s="68">
        <f t="shared" si="16"/>
        <v>0</v>
      </c>
      <c r="N18" s="68">
        <f t="shared" si="16"/>
        <v>0</v>
      </c>
      <c r="O18" s="68">
        <f t="shared" si="16"/>
        <v>0</v>
      </c>
      <c r="P18" s="68">
        <f t="shared" si="16"/>
        <v>0</v>
      </c>
      <c r="Q18" s="68">
        <f t="shared" si="16"/>
        <v>0</v>
      </c>
      <c r="R18" s="68">
        <f t="shared" si="16"/>
        <v>0</v>
      </c>
      <c r="S18" s="68">
        <f t="shared" ref="S18:AG18" si="17">SUM(S17)</f>
        <v>0</v>
      </c>
      <c r="T18" s="68">
        <f t="shared" si="17"/>
        <v>0</v>
      </c>
      <c r="U18" s="68">
        <f>SUM(U17)</f>
        <v>0</v>
      </c>
      <c r="V18" s="68">
        <f>SUM(V17)</f>
        <v>0</v>
      </c>
      <c r="W18" s="68">
        <f>SUM(W17)</f>
        <v>0</v>
      </c>
      <c r="X18" s="68">
        <f>SUM(X17)</f>
        <v>0</v>
      </c>
      <c r="Y18" s="68">
        <f t="shared" si="17"/>
        <v>0</v>
      </c>
      <c r="Z18" s="68">
        <f>SUM(Z17)</f>
        <v>1</v>
      </c>
      <c r="AA18" s="68">
        <f>SUM(AA17)</f>
        <v>0</v>
      </c>
      <c r="AB18" s="68">
        <f>SUM(AB17)</f>
        <v>0</v>
      </c>
      <c r="AC18" s="68">
        <f>SUM(AC17)</f>
        <v>0</v>
      </c>
      <c r="AD18" s="68">
        <f t="shared" si="17"/>
        <v>0</v>
      </c>
      <c r="AE18" s="68">
        <f t="shared" si="17"/>
        <v>0</v>
      </c>
      <c r="AF18" s="68">
        <f t="shared" si="17"/>
        <v>0</v>
      </c>
      <c r="AG18" s="68">
        <f t="shared" si="17"/>
        <v>0</v>
      </c>
      <c r="AH18" s="68">
        <f>SUM(AH17)</f>
        <v>0</v>
      </c>
      <c r="AI18" s="68">
        <f>SUM(AI17)</f>
        <v>0</v>
      </c>
      <c r="AJ18" s="68">
        <f>SUM(AJ17)</f>
        <v>1</v>
      </c>
      <c r="AK18" s="68">
        <f t="shared" ref="AK18:AR18" si="18">SUM(AK17)</f>
        <v>0</v>
      </c>
      <c r="AL18" s="68">
        <f t="shared" si="18"/>
        <v>0</v>
      </c>
      <c r="AM18" s="68">
        <f t="shared" si="18"/>
        <v>0</v>
      </c>
      <c r="AN18" s="68">
        <f t="shared" si="18"/>
        <v>0</v>
      </c>
      <c r="AO18" s="68">
        <f t="shared" si="18"/>
        <v>0</v>
      </c>
      <c r="AP18" s="68">
        <f t="shared" si="18"/>
        <v>0</v>
      </c>
      <c r="AQ18" s="68">
        <f t="shared" si="18"/>
        <v>1</v>
      </c>
      <c r="AR18" s="68">
        <f t="shared" si="18"/>
        <v>0</v>
      </c>
      <c r="AS18" s="68">
        <f t="shared" ref="AS18:BD18" si="19">SUM(AS17)</f>
        <v>0</v>
      </c>
      <c r="AT18" s="68">
        <f>SUM(AT17)</f>
        <v>0</v>
      </c>
      <c r="AU18" s="68">
        <f>SUM(AU17)</f>
        <v>0</v>
      </c>
      <c r="AV18" s="68">
        <f>SUM(AV17)</f>
        <v>0</v>
      </c>
      <c r="AW18" s="68">
        <f>SUM(AW17)</f>
        <v>0</v>
      </c>
      <c r="AX18" s="68">
        <f>SUM(AX17)</f>
        <v>0</v>
      </c>
      <c r="AY18" s="68">
        <f t="shared" si="19"/>
        <v>0</v>
      </c>
      <c r="AZ18" s="68">
        <f t="shared" si="19"/>
        <v>0</v>
      </c>
      <c r="BA18" s="68">
        <f t="shared" si="19"/>
        <v>0</v>
      </c>
      <c r="BB18" s="68">
        <f t="shared" si="19"/>
        <v>1</v>
      </c>
      <c r="BC18" s="68">
        <f t="shared" si="19"/>
        <v>0</v>
      </c>
      <c r="BD18" s="68">
        <f t="shared" si="19"/>
        <v>0</v>
      </c>
      <c r="BE18" s="68">
        <f t="shared" ref="BE18:BN18" si="20">SUM(BE17)</f>
        <v>1</v>
      </c>
      <c r="BF18" s="68">
        <f t="shared" si="20"/>
        <v>0</v>
      </c>
      <c r="BG18" s="68">
        <f t="shared" si="20"/>
        <v>0</v>
      </c>
      <c r="BH18" s="68">
        <f t="shared" si="20"/>
        <v>0</v>
      </c>
      <c r="BI18" s="68">
        <f t="shared" si="20"/>
        <v>0</v>
      </c>
      <c r="BJ18" s="68">
        <f t="shared" si="20"/>
        <v>0</v>
      </c>
      <c r="BK18" s="68">
        <f t="shared" si="20"/>
        <v>0</v>
      </c>
      <c r="BL18" s="68">
        <f t="shared" si="20"/>
        <v>0</v>
      </c>
      <c r="BM18" s="68">
        <f t="shared" si="20"/>
        <v>0</v>
      </c>
      <c r="BN18" s="68">
        <f t="shared" si="20"/>
        <v>0</v>
      </c>
      <c r="BO18" s="85">
        <f>SUM(BO17)</f>
        <v>0</v>
      </c>
    </row>
    <row r="19" spans="1:67" ht="17" thickBot="1" x14ac:dyDescent="0.3">
      <c r="D19" s="4"/>
      <c r="E19" s="4"/>
    </row>
    <row r="20" spans="1:67" x14ac:dyDescent="0.2">
      <c r="I20" t="s">
        <v>649</v>
      </c>
      <c r="J20" s="44" t="s">
        <v>52</v>
      </c>
      <c r="K20" s="7" t="s">
        <v>52</v>
      </c>
      <c r="L20" s="7"/>
      <c r="M20" s="7"/>
      <c r="N20" s="7"/>
      <c r="O20" s="7"/>
      <c r="P20" s="45" t="s">
        <v>49</v>
      </c>
      <c r="Q20" s="7" t="s">
        <v>71</v>
      </c>
      <c r="R20" s="7"/>
      <c r="S20" s="46"/>
      <c r="T20" s="77"/>
      <c r="U20" s="7" t="s">
        <v>168</v>
      </c>
      <c r="V20" s="7"/>
      <c r="W20" s="7"/>
      <c r="X20" s="7"/>
      <c r="Y20" s="7"/>
      <c r="Z20" s="46"/>
      <c r="AA20"/>
      <c r="AB20"/>
      <c r="AC20"/>
      <c r="AD20"/>
      <c r="AF20"/>
      <c r="AG20"/>
      <c r="AI20"/>
      <c r="AJ20"/>
      <c r="AK20"/>
      <c r="AM20"/>
      <c r="AN20"/>
      <c r="AO20"/>
      <c r="AQ20"/>
      <c r="AR20"/>
      <c r="AS20"/>
      <c r="AT20"/>
      <c r="AU20"/>
      <c r="AW20"/>
      <c r="AX20"/>
      <c r="AY20"/>
      <c r="BA20"/>
      <c r="BB20"/>
      <c r="BC20"/>
      <c r="BD20"/>
      <c r="BE20"/>
      <c r="BF20"/>
      <c r="BG20"/>
      <c r="BH20"/>
      <c r="BI20"/>
      <c r="BK20"/>
      <c r="BL20"/>
      <c r="BM20"/>
      <c r="BN20"/>
      <c r="BO20"/>
    </row>
    <row r="21" spans="1:67" x14ac:dyDescent="0.2">
      <c r="J21" s="47" t="s">
        <v>69</v>
      </c>
      <c r="K21" s="48" t="s">
        <v>70</v>
      </c>
      <c r="L21" s="48"/>
      <c r="M21" s="48"/>
      <c r="N21" s="48"/>
      <c r="O21" s="48"/>
      <c r="P21" s="75" t="s">
        <v>67</v>
      </c>
      <c r="Q21" s="49" t="s">
        <v>68</v>
      </c>
      <c r="R21" s="50"/>
      <c r="S21" s="51"/>
      <c r="T21" s="76"/>
      <c r="U21" s="49"/>
      <c r="V21" s="50"/>
      <c r="W21" s="50"/>
      <c r="X21" s="50"/>
      <c r="Y21" s="50"/>
      <c r="Z21" s="51"/>
      <c r="AA21"/>
      <c r="AB21"/>
      <c r="AC21"/>
      <c r="AD21"/>
      <c r="AF21"/>
      <c r="AG21"/>
      <c r="AI21"/>
      <c r="AJ21"/>
      <c r="AK21"/>
      <c r="AM21"/>
      <c r="AN21"/>
      <c r="AO21"/>
      <c r="AQ21"/>
      <c r="AR21"/>
      <c r="AS21"/>
      <c r="AT21"/>
      <c r="AU21"/>
      <c r="AW21"/>
      <c r="AX21"/>
      <c r="AY21"/>
      <c r="BA21"/>
      <c r="BB21"/>
      <c r="BC21"/>
      <c r="BD21"/>
      <c r="BE21"/>
      <c r="BF21"/>
      <c r="BG21"/>
      <c r="BH21"/>
      <c r="BI21"/>
      <c r="BK21"/>
      <c r="BL21"/>
      <c r="BM21"/>
      <c r="BN21"/>
      <c r="BO21"/>
    </row>
    <row r="22" spans="1:67" ht="13.5" thickBot="1" x14ac:dyDescent="0.25">
      <c r="J22" s="78" t="s">
        <v>167</v>
      </c>
      <c r="K22" s="52" t="s">
        <v>1002</v>
      </c>
      <c r="L22" s="53"/>
      <c r="M22" s="54"/>
      <c r="N22" s="54"/>
      <c r="O22" s="54"/>
      <c r="P22" s="55" t="s">
        <v>72</v>
      </c>
      <c r="Q22" s="52" t="s">
        <v>73</v>
      </c>
      <c r="R22" s="53"/>
      <c r="S22" s="56"/>
      <c r="T22" s="55"/>
      <c r="U22" s="52"/>
      <c r="V22" s="53"/>
      <c r="W22" s="53"/>
      <c r="X22" s="53"/>
      <c r="Y22" s="53"/>
      <c r="Z22" s="56"/>
      <c r="AA22"/>
      <c r="AB22"/>
      <c r="AC22"/>
      <c r="AD22"/>
      <c r="AF22"/>
      <c r="AG22"/>
      <c r="AI22"/>
      <c r="AJ22"/>
      <c r="AK22"/>
      <c r="AM22"/>
      <c r="AN22"/>
      <c r="AO22"/>
      <c r="AQ22"/>
      <c r="AR22"/>
      <c r="AS22"/>
      <c r="AT22"/>
      <c r="AU22"/>
      <c r="AW22"/>
      <c r="AX22"/>
      <c r="AY22"/>
      <c r="BA22"/>
      <c r="BB22"/>
      <c r="BC22"/>
      <c r="BD22"/>
      <c r="BE22"/>
      <c r="BF22"/>
      <c r="BG22"/>
      <c r="BH22"/>
      <c r="BI22"/>
      <c r="BK22"/>
      <c r="BL22"/>
      <c r="BM22"/>
      <c r="BN22"/>
      <c r="BO22"/>
    </row>
    <row r="23" spans="1:67" ht="13.5" thickBot="1" x14ac:dyDescent="0.25">
      <c r="A23" s="25"/>
    </row>
    <row r="24" spans="1:67" x14ac:dyDescent="0.2">
      <c r="A24" s="247" t="s">
        <v>1</v>
      </c>
      <c r="B24" s="216" t="s">
        <v>3</v>
      </c>
      <c r="C24" s="216" t="s">
        <v>5</v>
      </c>
      <c r="D24" s="216" t="str">
        <f>D5</f>
        <v>住所／情報(2023/1/1全確認)</v>
      </c>
      <c r="E24" s="228" t="str">
        <f>E5</f>
        <v>URL(公式HPのみ)
(2024/1/1全確認)</v>
      </c>
      <c r="F24" s="230" t="s">
        <v>7</v>
      </c>
      <c r="G24" s="216" t="s">
        <v>9</v>
      </c>
      <c r="H24" s="218" t="s">
        <v>11</v>
      </c>
      <c r="I24" s="220" t="s">
        <v>13</v>
      </c>
      <c r="J24" s="7" t="s">
        <v>14</v>
      </c>
      <c r="K24" s="7"/>
      <c r="L24" s="8"/>
      <c r="M24" s="8"/>
      <c r="N24" s="8"/>
      <c r="O24" s="8"/>
      <c r="P24" s="7"/>
      <c r="Q24" s="7"/>
      <c r="R24" s="8"/>
      <c r="S24" s="8"/>
      <c r="T24" s="8"/>
      <c r="U24" s="8"/>
      <c r="V24" s="8"/>
      <c r="W24" s="8"/>
      <c r="X24" s="8"/>
      <c r="Y24" s="8"/>
      <c r="Z24" s="8"/>
      <c r="AA24" s="8"/>
      <c r="AB24" s="8"/>
      <c r="AC24" s="8"/>
      <c r="AD24" s="8"/>
      <c r="AE24" s="8"/>
      <c r="AF24" s="8"/>
      <c r="AG24" s="8"/>
      <c r="AH24" s="8"/>
      <c r="AI24" s="8"/>
      <c r="AJ24" s="8"/>
      <c r="AK24" s="8"/>
      <c r="AL24" s="8"/>
      <c r="AM24" s="8"/>
      <c r="AN24" s="8"/>
      <c r="AO24" s="8"/>
      <c r="AP24" s="8"/>
      <c r="AQ24" s="7"/>
      <c r="AR24" s="8"/>
      <c r="AS24" s="8"/>
      <c r="AT24" s="8"/>
      <c r="AU24" s="8"/>
      <c r="AV24" s="8"/>
      <c r="AW24" s="8"/>
      <c r="AX24" s="8"/>
      <c r="AY24" s="8"/>
      <c r="AZ24" s="8"/>
      <c r="BA24" s="8"/>
      <c r="BB24" s="7"/>
      <c r="BC24" s="8"/>
      <c r="BD24" s="8"/>
      <c r="BE24" s="8"/>
      <c r="BF24" s="8"/>
      <c r="BG24" s="8"/>
      <c r="BH24" s="8"/>
      <c r="BI24" s="8"/>
      <c r="BJ24" s="8"/>
      <c r="BK24" s="8"/>
      <c r="BL24" s="8"/>
      <c r="BM24" s="8"/>
      <c r="BN24" s="8"/>
      <c r="BO24" s="9"/>
    </row>
    <row r="25" spans="1:67" s="2" customFormat="1" ht="26.5" thickBot="1" x14ac:dyDescent="0.25">
      <c r="A25" s="248"/>
      <c r="B25" s="217"/>
      <c r="C25" s="217"/>
      <c r="D25" s="217"/>
      <c r="E25" s="229"/>
      <c r="F25" s="231"/>
      <c r="G25" s="217"/>
      <c r="H25" s="219"/>
      <c r="I25" s="221"/>
      <c r="J25" s="10" t="str">
        <f t="shared" ref="J25:R25" si="21">J6</f>
        <v>Tosh</v>
      </c>
      <c r="K25" s="11" t="str">
        <f t="shared" si="21"/>
        <v>岸野姉</v>
      </c>
      <c r="L25" s="11" t="str">
        <f t="shared" si="21"/>
        <v>善恵姉</v>
      </c>
      <c r="M25" s="11" t="str">
        <f t="shared" si="21"/>
        <v>上野兄</v>
      </c>
      <c r="N25" s="11" t="str">
        <f t="shared" si="21"/>
        <v>Amita
姉</v>
      </c>
      <c r="O25" s="11" t="str">
        <f t="shared" si="21"/>
        <v>長島兄</v>
      </c>
      <c r="P25" s="11" t="str">
        <f t="shared" si="21"/>
        <v>悠姉</v>
      </c>
      <c r="Q25" s="11" t="str">
        <f t="shared" si="21"/>
        <v>Tanmay兄</v>
      </c>
      <c r="R25" s="11" t="str">
        <f t="shared" si="21"/>
        <v>前川
浩)兄</v>
      </c>
      <c r="S25" s="11" t="str">
        <f t="shared" ref="S25:AG25" si="22">S6</f>
        <v>前川
紀)姉</v>
      </c>
      <c r="T25" s="11" t="str">
        <f t="shared" si="22"/>
        <v>前川
あ))姉</v>
      </c>
      <c r="U25" s="11" t="str">
        <f>U6</f>
        <v>千恵美姉</v>
      </c>
      <c r="V25" s="11" t="str">
        <f>V6</f>
        <v>柴田兄</v>
      </c>
      <c r="W25" s="11" t="str">
        <f>W6</f>
        <v>須坂姉</v>
      </c>
      <c r="X25" s="11" t="str">
        <f>X6</f>
        <v>勇輝兄</v>
      </c>
      <c r="Y25" s="11" t="str">
        <f t="shared" si="22"/>
        <v>Nimish兄</v>
      </c>
      <c r="Z25" s="71" t="str">
        <f>Z6</f>
        <v>亜紀子姉</v>
      </c>
      <c r="AA25" s="71" t="str">
        <f>AA6</f>
        <v>山田兄</v>
      </c>
      <c r="AB25" s="71"/>
      <c r="AC25" s="71"/>
      <c r="AD25" s="71" t="str">
        <f t="shared" si="22"/>
        <v>原園姉</v>
      </c>
      <c r="AE25" s="71" t="str">
        <f t="shared" si="22"/>
        <v>渡部姉</v>
      </c>
      <c r="AF25" s="71" t="str">
        <f t="shared" si="22"/>
        <v>香織姉</v>
      </c>
      <c r="AG25" s="71" t="str">
        <f t="shared" si="22"/>
        <v>田嶋姉</v>
      </c>
      <c r="AH25" s="71" t="str">
        <f>AH6</f>
        <v>藤田兄</v>
      </c>
      <c r="AI25" s="71" t="str">
        <f>AI6</f>
        <v>藤田姉</v>
      </c>
      <c r="AJ25" s="71" t="str">
        <f>AJ6</f>
        <v>佐藤兄</v>
      </c>
      <c r="AK25" s="71" t="str">
        <f t="shared" ref="AK25:AR25" si="23">AK6</f>
        <v>島尾姉</v>
      </c>
      <c r="AL25" s="71" t="str">
        <f t="shared" si="23"/>
        <v>風間兄</v>
      </c>
      <c r="AM25" s="71" t="str">
        <f t="shared" si="23"/>
        <v>風間姉</v>
      </c>
      <c r="AN25" s="71" t="str">
        <f t="shared" si="23"/>
        <v>福田姉</v>
      </c>
      <c r="AO25" s="71" t="str">
        <f t="shared" si="23"/>
        <v>中村兄</v>
      </c>
      <c r="AP25" s="71" t="str">
        <f t="shared" si="23"/>
        <v>名久井兄</v>
      </c>
      <c r="AQ25" s="71" t="str">
        <f t="shared" si="23"/>
        <v>山中兄</v>
      </c>
      <c r="AR25" s="71" t="str">
        <f t="shared" si="23"/>
        <v>山中姉</v>
      </c>
      <c r="AS25" s="71" t="str">
        <f t="shared" ref="AS25:BD25" si="24">AS6</f>
        <v>西宇兄</v>
      </c>
      <c r="AT25" s="71" t="str">
        <f>AT6</f>
        <v>岡本姉</v>
      </c>
      <c r="AU25" s="71" t="str">
        <f>AU6</f>
        <v>早川姉</v>
      </c>
      <c r="AV25" s="71" t="str">
        <f>AV6</f>
        <v>佐奈子姉</v>
      </c>
      <c r="AW25" s="71" t="str">
        <f>AW6</f>
        <v>秋山姉</v>
      </c>
      <c r="AX25" s="71" t="str">
        <f>AX6</f>
        <v>田中兄</v>
      </c>
      <c r="AY25" s="71" t="str">
        <f t="shared" si="24"/>
        <v>星島姉</v>
      </c>
      <c r="AZ25" s="71" t="str">
        <f t="shared" si="24"/>
        <v>安谷屋兄</v>
      </c>
      <c r="BA25" s="71" t="str">
        <f t="shared" si="24"/>
        <v>菅谷兄</v>
      </c>
      <c r="BB25" s="71" t="str">
        <f t="shared" si="24"/>
        <v>中嶌姉</v>
      </c>
      <c r="BC25" s="71" t="str">
        <f t="shared" si="24"/>
        <v>井上
(美)姉</v>
      </c>
      <c r="BD25" s="71" t="str">
        <f t="shared" si="24"/>
        <v>徳永兄</v>
      </c>
      <c r="BE25" s="71" t="str">
        <f t="shared" ref="BE25:BK25" si="25">BE6</f>
        <v>崇之兄</v>
      </c>
      <c r="BF25" s="71" t="str">
        <f t="shared" si="25"/>
        <v>金子兄</v>
      </c>
      <c r="BG25" s="71" t="str">
        <f t="shared" si="25"/>
        <v>河野姉</v>
      </c>
      <c r="BH25" s="71" t="str">
        <f t="shared" si="25"/>
        <v>松下姉</v>
      </c>
      <c r="BI25" s="71" t="str">
        <f t="shared" si="25"/>
        <v>薮内姉</v>
      </c>
      <c r="BJ25" s="71" t="str">
        <f t="shared" si="25"/>
        <v>督兄</v>
      </c>
      <c r="BK25" s="71" t="str">
        <f t="shared" si="25"/>
        <v>内住姉</v>
      </c>
      <c r="BL25" s="71" t="str">
        <f>BL6</f>
        <v>戸谷姉</v>
      </c>
      <c r="BM25" s="71" t="str">
        <f>BM6</f>
        <v>野村姉</v>
      </c>
      <c r="BN25" s="71" t="str">
        <f>BN6</f>
        <v>吉川姉</v>
      </c>
      <c r="BO25" s="74">
        <f>BO6</f>
        <v>0</v>
      </c>
    </row>
    <row r="26" spans="1:67" s="2" customFormat="1" ht="14" thickTop="1" thickBot="1" x14ac:dyDescent="0.25">
      <c r="A26" s="307" t="s">
        <v>74</v>
      </c>
      <c r="B26" s="308"/>
      <c r="C26" s="275" t="s">
        <v>75</v>
      </c>
      <c r="D26" s="276"/>
      <c r="E26" s="276"/>
      <c r="F26" s="276"/>
      <c r="G26" s="276"/>
      <c r="H26" s="277"/>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row>
    <row r="27" spans="1:67" ht="91.5" thickTop="1" x14ac:dyDescent="0.2">
      <c r="A27" s="125">
        <v>9</v>
      </c>
      <c r="B27" s="124" t="s">
        <v>76</v>
      </c>
      <c r="C27" s="123" t="s">
        <v>1105</v>
      </c>
      <c r="D27" s="197" t="s">
        <v>1062</v>
      </c>
      <c r="E27" s="31" t="s">
        <v>55</v>
      </c>
      <c r="F27" s="17">
        <v>5000</v>
      </c>
      <c r="G27" s="24">
        <v>37345</v>
      </c>
      <c r="H27" s="19" t="s">
        <v>832</v>
      </c>
      <c r="I27" s="20">
        <f t="shared" ref="I27:I34" si="26">COUNTIF(J27:BO27,"&gt;×")</f>
        <v>3</v>
      </c>
      <c r="J27" s="58" t="s">
        <v>51</v>
      </c>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t="s">
        <v>51</v>
      </c>
      <c r="AR27" s="58"/>
      <c r="AS27" s="58"/>
      <c r="AT27" s="58"/>
      <c r="AU27" s="58"/>
      <c r="AV27" s="58"/>
      <c r="AW27" s="58"/>
      <c r="AX27" s="58"/>
      <c r="AY27" s="58"/>
      <c r="AZ27" s="58"/>
      <c r="BA27" s="58"/>
      <c r="BB27" s="58"/>
      <c r="BC27" s="58"/>
      <c r="BD27" s="58"/>
      <c r="BE27" s="58"/>
      <c r="BF27" s="58" t="s">
        <v>52</v>
      </c>
      <c r="BG27" s="58"/>
      <c r="BH27" s="58"/>
      <c r="BI27" s="58"/>
      <c r="BJ27" s="58"/>
      <c r="BK27" s="58"/>
      <c r="BL27" s="58"/>
      <c r="BM27" s="58"/>
      <c r="BN27" s="58"/>
      <c r="BO27" s="87"/>
    </row>
    <row r="28" spans="1:67" s="25" customFormat="1" ht="221" x14ac:dyDescent="0.2">
      <c r="A28" s="23">
        <v>10</v>
      </c>
      <c r="B28" s="27" t="s">
        <v>77</v>
      </c>
      <c r="C28" s="15" t="s">
        <v>1204</v>
      </c>
      <c r="D28" s="135" t="s">
        <v>1203</v>
      </c>
      <c r="E28" s="59" t="s">
        <v>666</v>
      </c>
      <c r="F28" s="17">
        <v>19000</v>
      </c>
      <c r="G28" s="24">
        <v>37372</v>
      </c>
      <c r="H28" s="19" t="s">
        <v>78</v>
      </c>
      <c r="I28" s="20">
        <f t="shared" si="26"/>
        <v>8</v>
      </c>
      <c r="J28" s="22" t="s">
        <v>51</v>
      </c>
      <c r="K28" s="22" t="s">
        <v>51</v>
      </c>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t="s">
        <v>51</v>
      </c>
      <c r="AK28" s="22"/>
      <c r="AL28" s="22"/>
      <c r="AM28" s="22"/>
      <c r="AN28" s="22"/>
      <c r="AO28" s="22"/>
      <c r="AP28" s="22"/>
      <c r="AQ28" s="22" t="s">
        <v>51</v>
      </c>
      <c r="AR28" s="22"/>
      <c r="AS28" s="22"/>
      <c r="AT28" s="22"/>
      <c r="AU28" s="22"/>
      <c r="AV28" s="22"/>
      <c r="AW28" s="22"/>
      <c r="AX28" s="22"/>
      <c r="AY28" s="22"/>
      <c r="AZ28" s="22"/>
      <c r="BA28" s="22"/>
      <c r="BB28" s="22" t="s">
        <v>51</v>
      </c>
      <c r="BC28" s="22"/>
      <c r="BD28" s="22"/>
      <c r="BE28" s="22" t="s">
        <v>51</v>
      </c>
      <c r="BF28" s="22" t="s">
        <v>51</v>
      </c>
      <c r="BG28" s="22"/>
      <c r="BH28" s="22" t="s">
        <v>52</v>
      </c>
      <c r="BI28" s="22"/>
      <c r="BJ28" s="22"/>
      <c r="BK28" s="22"/>
      <c r="BL28" s="22"/>
      <c r="BM28" s="22"/>
      <c r="BN28" s="22"/>
      <c r="BO28" s="82"/>
    </row>
    <row r="29" spans="1:67" ht="91" x14ac:dyDescent="0.2">
      <c r="A29" s="23">
        <v>11</v>
      </c>
      <c r="B29" s="14" t="s">
        <v>79</v>
      </c>
      <c r="C29" s="15" t="s">
        <v>770</v>
      </c>
      <c r="D29" s="132" t="s">
        <v>1063</v>
      </c>
      <c r="E29" s="199" t="s">
        <v>667</v>
      </c>
      <c r="F29" s="17">
        <v>9000</v>
      </c>
      <c r="G29" s="24">
        <v>37406</v>
      </c>
      <c r="H29" s="19" t="s">
        <v>833</v>
      </c>
      <c r="I29" s="20">
        <f t="shared" si="26"/>
        <v>9</v>
      </c>
      <c r="J29" s="22" t="s">
        <v>51</v>
      </c>
      <c r="K29" s="22" t="s">
        <v>51</v>
      </c>
      <c r="L29" s="22"/>
      <c r="M29" s="22" t="s">
        <v>51</v>
      </c>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t="s">
        <v>51</v>
      </c>
      <c r="AR29" s="22"/>
      <c r="AS29" s="22"/>
      <c r="AT29" s="22"/>
      <c r="AU29" s="22"/>
      <c r="AV29" s="22"/>
      <c r="AW29" s="22"/>
      <c r="AX29" s="22"/>
      <c r="AY29" s="22"/>
      <c r="AZ29" s="22"/>
      <c r="BA29" s="22"/>
      <c r="BB29" s="22" t="s">
        <v>51</v>
      </c>
      <c r="BC29" s="22" t="s">
        <v>52</v>
      </c>
      <c r="BD29" s="22"/>
      <c r="BE29" s="22" t="s">
        <v>51</v>
      </c>
      <c r="BF29" s="22" t="s">
        <v>51</v>
      </c>
      <c r="BG29" s="22"/>
      <c r="BH29" s="22" t="s">
        <v>51</v>
      </c>
      <c r="BI29" s="22"/>
      <c r="BJ29" s="22"/>
      <c r="BK29" s="22"/>
      <c r="BL29" s="22"/>
      <c r="BM29" s="22"/>
      <c r="BN29" s="22"/>
      <c r="BO29" s="82"/>
    </row>
    <row r="30" spans="1:67" ht="130" x14ac:dyDescent="0.2">
      <c r="A30" s="23">
        <v>12</v>
      </c>
      <c r="B30" s="14" t="s">
        <v>80</v>
      </c>
      <c r="C30" s="15" t="s">
        <v>1097</v>
      </c>
      <c r="D30" s="136" t="s">
        <v>1096</v>
      </c>
      <c r="E30" s="59" t="s">
        <v>819</v>
      </c>
      <c r="F30" s="17">
        <v>3000</v>
      </c>
      <c r="G30" s="24">
        <v>37431</v>
      </c>
      <c r="H30" s="19" t="s">
        <v>81</v>
      </c>
      <c r="I30" s="20">
        <f t="shared" si="26"/>
        <v>9</v>
      </c>
      <c r="J30" s="22" t="s">
        <v>51</v>
      </c>
      <c r="K30" s="22" t="s">
        <v>51</v>
      </c>
      <c r="L30" s="22"/>
      <c r="M30" s="22" t="s">
        <v>51</v>
      </c>
      <c r="N30" s="22" t="s">
        <v>82</v>
      </c>
      <c r="O30" s="22"/>
      <c r="P30" s="22"/>
      <c r="Q30" s="22"/>
      <c r="R30" s="22"/>
      <c r="S30" s="22"/>
      <c r="T30" s="22"/>
      <c r="U30" s="22"/>
      <c r="V30" s="22"/>
      <c r="W30" s="22"/>
      <c r="X30" s="22"/>
      <c r="Y30" s="22"/>
      <c r="Z30" s="22"/>
      <c r="AA30" s="22"/>
      <c r="AB30" s="22"/>
      <c r="AC30" s="22"/>
      <c r="AD30" s="22"/>
      <c r="AE30" s="22"/>
      <c r="AF30" s="22"/>
      <c r="AG30" s="22"/>
      <c r="AH30" s="22"/>
      <c r="AI30" s="22"/>
      <c r="AJ30" s="22" t="s">
        <v>51</v>
      </c>
      <c r="AK30" s="22"/>
      <c r="AL30" s="22"/>
      <c r="AM30" s="22" t="s">
        <v>82</v>
      </c>
      <c r="AN30" s="22"/>
      <c r="AO30" s="22"/>
      <c r="AP30" s="22"/>
      <c r="AQ30" s="22" t="s">
        <v>52</v>
      </c>
      <c r="AR30" s="22"/>
      <c r="AS30" s="22"/>
      <c r="AT30" s="22"/>
      <c r="AU30" s="22"/>
      <c r="AV30" s="22"/>
      <c r="AW30" s="22"/>
      <c r="AX30" s="22"/>
      <c r="AY30" s="22"/>
      <c r="AZ30" s="22"/>
      <c r="BA30" s="22"/>
      <c r="BB30" s="22"/>
      <c r="BC30" s="22"/>
      <c r="BD30" s="22"/>
      <c r="BE30" s="22" t="s">
        <v>51</v>
      </c>
      <c r="BF30" s="22" t="s">
        <v>51</v>
      </c>
      <c r="BG30" s="22" t="s">
        <v>51</v>
      </c>
      <c r="BH30" s="22" t="s">
        <v>51</v>
      </c>
      <c r="BI30" s="22"/>
      <c r="BJ30" s="22"/>
      <c r="BK30" s="22"/>
      <c r="BL30" s="22"/>
      <c r="BM30" s="22"/>
      <c r="BN30" s="22"/>
      <c r="BO30" s="82"/>
    </row>
    <row r="31" spans="1:67" ht="78" x14ac:dyDescent="0.2">
      <c r="A31" s="23">
        <v>13</v>
      </c>
      <c r="B31" s="27" t="s">
        <v>83</v>
      </c>
      <c r="C31" s="60" t="s">
        <v>84</v>
      </c>
      <c r="D31" s="130" t="s">
        <v>171</v>
      </c>
      <c r="E31" s="31" t="s">
        <v>55</v>
      </c>
      <c r="F31" s="17">
        <v>5600</v>
      </c>
      <c r="G31" s="24">
        <v>37457</v>
      </c>
      <c r="H31" s="19" t="s">
        <v>834</v>
      </c>
      <c r="I31" s="20">
        <f t="shared" si="26"/>
        <v>12</v>
      </c>
      <c r="J31" s="22" t="s">
        <v>51</v>
      </c>
      <c r="K31" s="22" t="s">
        <v>51</v>
      </c>
      <c r="L31" s="22"/>
      <c r="M31" s="22" t="s">
        <v>52</v>
      </c>
      <c r="N31" s="22" t="s">
        <v>52</v>
      </c>
      <c r="O31" s="22"/>
      <c r="P31" s="22"/>
      <c r="Q31" s="22"/>
      <c r="R31" s="22"/>
      <c r="S31" s="22"/>
      <c r="T31" s="22"/>
      <c r="U31" s="22"/>
      <c r="V31" s="22"/>
      <c r="W31" s="22"/>
      <c r="X31" s="22"/>
      <c r="Y31" s="22"/>
      <c r="Z31" s="22"/>
      <c r="AA31" s="22"/>
      <c r="AB31" s="22"/>
      <c r="AC31" s="22"/>
      <c r="AD31" s="22"/>
      <c r="AE31" s="22"/>
      <c r="AF31" s="22"/>
      <c r="AG31" s="22"/>
      <c r="AH31" s="22"/>
      <c r="AI31" s="22"/>
      <c r="AJ31" s="22"/>
      <c r="AK31" s="22"/>
      <c r="AL31" s="22" t="s">
        <v>51</v>
      </c>
      <c r="AM31" s="22" t="s">
        <v>51</v>
      </c>
      <c r="AN31" s="22"/>
      <c r="AO31" s="22"/>
      <c r="AP31" s="22"/>
      <c r="AQ31" s="22" t="s">
        <v>51</v>
      </c>
      <c r="AR31" s="22"/>
      <c r="AS31" s="22"/>
      <c r="AT31" s="22"/>
      <c r="AU31" s="22"/>
      <c r="AV31" s="22"/>
      <c r="AW31" s="22"/>
      <c r="AX31" s="22"/>
      <c r="AY31" s="22"/>
      <c r="AZ31" s="22"/>
      <c r="BA31" s="22"/>
      <c r="BB31" s="22" t="s">
        <v>51</v>
      </c>
      <c r="BC31" s="22" t="s">
        <v>51</v>
      </c>
      <c r="BD31" s="22"/>
      <c r="BE31" s="22"/>
      <c r="BF31" s="22" t="s">
        <v>51</v>
      </c>
      <c r="BG31" s="22" t="s">
        <v>51</v>
      </c>
      <c r="BH31" s="22"/>
      <c r="BI31" s="22" t="s">
        <v>51</v>
      </c>
      <c r="BJ31" s="22"/>
      <c r="BK31" s="22"/>
      <c r="BL31" s="22"/>
      <c r="BM31" s="22"/>
      <c r="BN31" s="22"/>
      <c r="BO31" s="82"/>
    </row>
    <row r="32" spans="1:67" ht="78" x14ac:dyDescent="0.2">
      <c r="A32" s="117">
        <v>14</v>
      </c>
      <c r="B32" s="118" t="s">
        <v>85</v>
      </c>
      <c r="C32" s="123" t="s">
        <v>324</v>
      </c>
      <c r="D32" s="137" t="s">
        <v>337</v>
      </c>
      <c r="E32" s="31" t="s">
        <v>55</v>
      </c>
      <c r="F32" s="17">
        <v>5700</v>
      </c>
      <c r="G32" s="24">
        <v>37490</v>
      </c>
      <c r="H32" s="19" t="s">
        <v>835</v>
      </c>
      <c r="I32" s="20">
        <f t="shared" si="26"/>
        <v>10</v>
      </c>
      <c r="J32" s="22" t="s">
        <v>51</v>
      </c>
      <c r="K32" s="22" t="s">
        <v>51</v>
      </c>
      <c r="L32" s="22"/>
      <c r="M32" s="22" t="s">
        <v>51</v>
      </c>
      <c r="N32" s="22" t="s">
        <v>82</v>
      </c>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t="s">
        <v>82</v>
      </c>
      <c r="AN32" s="22"/>
      <c r="AO32" s="22"/>
      <c r="AP32" s="22"/>
      <c r="AQ32" s="22" t="s">
        <v>51</v>
      </c>
      <c r="AR32" s="22"/>
      <c r="AS32" s="22"/>
      <c r="AT32" s="22"/>
      <c r="AU32" s="22"/>
      <c r="AV32" s="22"/>
      <c r="AW32" s="22"/>
      <c r="AX32" s="22"/>
      <c r="AY32" s="22"/>
      <c r="AZ32" s="22"/>
      <c r="BA32" s="22"/>
      <c r="BB32" s="22" t="s">
        <v>51</v>
      </c>
      <c r="BC32" s="22" t="s">
        <v>51</v>
      </c>
      <c r="BD32" s="22"/>
      <c r="BE32" s="22" t="s">
        <v>51</v>
      </c>
      <c r="BF32" s="22"/>
      <c r="BG32" s="22" t="s">
        <v>52</v>
      </c>
      <c r="BH32" s="22" t="s">
        <v>51</v>
      </c>
      <c r="BI32" s="22"/>
      <c r="BJ32" s="22" t="s">
        <v>51</v>
      </c>
      <c r="BK32" s="22"/>
      <c r="BL32" s="22"/>
      <c r="BM32" s="22"/>
      <c r="BN32" s="22"/>
      <c r="BO32" s="82"/>
    </row>
    <row r="33" spans="1:67" ht="91" x14ac:dyDescent="0.2">
      <c r="A33" s="117">
        <v>15</v>
      </c>
      <c r="B33" s="118" t="s">
        <v>86</v>
      </c>
      <c r="C33" s="123" t="s">
        <v>312</v>
      </c>
      <c r="D33" s="137" t="s">
        <v>338</v>
      </c>
      <c r="E33" s="31" t="s">
        <v>55</v>
      </c>
      <c r="F33" s="17">
        <v>4500</v>
      </c>
      <c r="G33" s="24">
        <v>37525</v>
      </c>
      <c r="H33" s="19" t="s">
        <v>836</v>
      </c>
      <c r="I33" s="20">
        <f t="shared" si="26"/>
        <v>8</v>
      </c>
      <c r="J33" s="22" t="s">
        <v>51</v>
      </c>
      <c r="K33" s="22" t="s">
        <v>51</v>
      </c>
      <c r="L33" s="22"/>
      <c r="M33" s="22" t="s">
        <v>51</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t="s">
        <v>51</v>
      </c>
      <c r="AR33" s="22"/>
      <c r="AS33" s="22"/>
      <c r="AT33" s="22"/>
      <c r="AU33" s="22"/>
      <c r="AV33" s="22"/>
      <c r="AW33" s="22"/>
      <c r="AX33" s="22"/>
      <c r="AY33" s="22"/>
      <c r="AZ33" s="22"/>
      <c r="BA33" s="22"/>
      <c r="BB33" s="22"/>
      <c r="BC33" s="22"/>
      <c r="BD33" s="22"/>
      <c r="BE33" s="22" t="s">
        <v>51</v>
      </c>
      <c r="BF33" s="22" t="s">
        <v>52</v>
      </c>
      <c r="BG33" s="22" t="s">
        <v>51</v>
      </c>
      <c r="BH33" s="22"/>
      <c r="BI33" s="22"/>
      <c r="BJ33" s="22" t="s">
        <v>51</v>
      </c>
      <c r="BK33" s="22"/>
      <c r="BL33" s="22"/>
      <c r="BM33" s="22"/>
      <c r="BN33" s="22"/>
      <c r="BO33" s="82"/>
    </row>
    <row r="34" spans="1:67" ht="91" x14ac:dyDescent="0.2">
      <c r="A34" s="117">
        <v>16</v>
      </c>
      <c r="B34" s="124" t="s">
        <v>87</v>
      </c>
      <c r="C34" s="123" t="s">
        <v>668</v>
      </c>
      <c r="D34" s="200" t="s">
        <v>669</v>
      </c>
      <c r="E34" s="31" t="s">
        <v>55</v>
      </c>
      <c r="F34" s="17">
        <v>7000</v>
      </c>
      <c r="G34" s="24">
        <v>37558</v>
      </c>
      <c r="H34" s="19" t="s">
        <v>837</v>
      </c>
      <c r="I34" s="20">
        <f t="shared" si="26"/>
        <v>8</v>
      </c>
      <c r="J34" s="22" t="s">
        <v>51</v>
      </c>
      <c r="K34" s="22" t="s">
        <v>51</v>
      </c>
      <c r="L34" s="22"/>
      <c r="M34" s="22" t="s">
        <v>52</v>
      </c>
      <c r="N34" s="22" t="s">
        <v>82</v>
      </c>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t="s">
        <v>82</v>
      </c>
      <c r="AN34" s="22"/>
      <c r="AO34" s="22"/>
      <c r="AP34" s="22"/>
      <c r="AQ34" s="22" t="s">
        <v>51</v>
      </c>
      <c r="AR34" s="22"/>
      <c r="AS34" s="22"/>
      <c r="AT34" s="22"/>
      <c r="AU34" s="22"/>
      <c r="AV34" s="22"/>
      <c r="AW34" s="22"/>
      <c r="AX34" s="22"/>
      <c r="AY34" s="22"/>
      <c r="AZ34" s="22"/>
      <c r="BA34" s="22"/>
      <c r="BB34" s="22"/>
      <c r="BC34" s="22"/>
      <c r="BD34" s="22"/>
      <c r="BE34" s="22" t="s">
        <v>51</v>
      </c>
      <c r="BF34" s="22" t="s">
        <v>51</v>
      </c>
      <c r="BG34" s="22" t="s">
        <v>51</v>
      </c>
      <c r="BH34" s="22"/>
      <c r="BI34" s="22"/>
      <c r="BJ34" s="22"/>
      <c r="BK34" s="22" t="s">
        <v>51</v>
      </c>
      <c r="BL34" s="22"/>
      <c r="BM34" s="22"/>
      <c r="BN34" s="22"/>
      <c r="BO34" s="82"/>
    </row>
    <row r="35" spans="1:67" ht="13.5" thickBot="1" x14ac:dyDescent="0.25">
      <c r="A35" s="32" t="s">
        <v>49</v>
      </c>
      <c r="B35" s="101" t="s">
        <v>280</v>
      </c>
      <c r="C35" s="103"/>
      <c r="D35" s="104"/>
      <c r="E35" s="103"/>
      <c r="F35" s="105"/>
      <c r="G35" s="106"/>
      <c r="H35" s="102"/>
      <c r="I35" s="37"/>
      <c r="J35" s="38" t="s">
        <v>72</v>
      </c>
      <c r="K35" s="38" t="s">
        <v>72</v>
      </c>
      <c r="L35" s="38" t="s">
        <v>72</v>
      </c>
      <c r="M35" s="38" t="s">
        <v>72</v>
      </c>
      <c r="N35" s="38" t="s">
        <v>72</v>
      </c>
      <c r="O35" s="38" t="s">
        <v>72</v>
      </c>
      <c r="P35" s="38" t="s">
        <v>72</v>
      </c>
      <c r="Q35" s="38" t="s">
        <v>72</v>
      </c>
      <c r="R35" s="38" t="s">
        <v>72</v>
      </c>
      <c r="S35" s="38" t="s">
        <v>72</v>
      </c>
      <c r="T35" s="38" t="s">
        <v>72</v>
      </c>
      <c r="U35" s="38" t="s">
        <v>72</v>
      </c>
      <c r="V35" s="38" t="s">
        <v>72</v>
      </c>
      <c r="W35" s="38" t="s">
        <v>72</v>
      </c>
      <c r="X35" s="38" t="s">
        <v>72</v>
      </c>
      <c r="Y35" s="38" t="s">
        <v>72</v>
      </c>
      <c r="Z35" s="38" t="s">
        <v>72</v>
      </c>
      <c r="AA35" s="38" t="s">
        <v>72</v>
      </c>
      <c r="AB35" s="38" t="s">
        <v>72</v>
      </c>
      <c r="AC35" s="38" t="s">
        <v>72</v>
      </c>
      <c r="AD35" s="38" t="s">
        <v>72</v>
      </c>
      <c r="AE35" s="38" t="s">
        <v>72</v>
      </c>
      <c r="AF35" s="38" t="s">
        <v>72</v>
      </c>
      <c r="AG35" s="38" t="s">
        <v>72</v>
      </c>
      <c r="AH35" s="38" t="s">
        <v>72</v>
      </c>
      <c r="AI35" s="38" t="s">
        <v>72</v>
      </c>
      <c r="AJ35" s="38" t="s">
        <v>72</v>
      </c>
      <c r="AK35" s="38" t="s">
        <v>72</v>
      </c>
      <c r="AL35" s="38" t="s">
        <v>72</v>
      </c>
      <c r="AM35" s="38" t="s">
        <v>72</v>
      </c>
      <c r="AN35" s="38" t="s">
        <v>72</v>
      </c>
      <c r="AO35" s="38" t="s">
        <v>72</v>
      </c>
      <c r="AP35" s="38" t="s">
        <v>72</v>
      </c>
      <c r="AQ35" s="38" t="s">
        <v>72</v>
      </c>
      <c r="AR35" s="38" t="s">
        <v>72</v>
      </c>
      <c r="AS35" s="38" t="s">
        <v>72</v>
      </c>
      <c r="AT35" s="38" t="s">
        <v>72</v>
      </c>
      <c r="AU35" s="38" t="s">
        <v>72</v>
      </c>
      <c r="AV35" s="38" t="s">
        <v>72</v>
      </c>
      <c r="AW35" s="38" t="s">
        <v>72</v>
      </c>
      <c r="AX35" s="38" t="s">
        <v>72</v>
      </c>
      <c r="AY35" s="38" t="s">
        <v>72</v>
      </c>
      <c r="AZ35" s="38" t="s">
        <v>72</v>
      </c>
      <c r="BA35" s="38" t="s">
        <v>72</v>
      </c>
      <c r="BB35" s="38" t="s">
        <v>72</v>
      </c>
      <c r="BC35" s="38" t="s">
        <v>72</v>
      </c>
      <c r="BD35" s="38" t="s">
        <v>72</v>
      </c>
      <c r="BE35" s="38" t="s">
        <v>72</v>
      </c>
      <c r="BF35" s="38" t="s">
        <v>72</v>
      </c>
      <c r="BG35" s="38" t="s">
        <v>72</v>
      </c>
      <c r="BH35" s="38" t="s">
        <v>72</v>
      </c>
      <c r="BI35" s="38" t="s">
        <v>72</v>
      </c>
      <c r="BJ35" s="38" t="s">
        <v>72</v>
      </c>
      <c r="BK35" s="38" t="s">
        <v>72</v>
      </c>
      <c r="BL35" s="38" t="s">
        <v>72</v>
      </c>
      <c r="BM35" s="38" t="s">
        <v>72</v>
      </c>
      <c r="BN35" s="38" t="s">
        <v>72</v>
      </c>
      <c r="BO35" s="83" t="s">
        <v>72</v>
      </c>
    </row>
    <row r="36" spans="1:67" ht="13.5" thickBot="1" x14ac:dyDescent="0.25">
      <c r="B36" s="25" t="s">
        <v>88</v>
      </c>
      <c r="C36" s="25"/>
      <c r="E36" s="39" t="s">
        <v>62</v>
      </c>
      <c r="F36" s="40">
        <f>AVERAGE(F27:F35)</f>
        <v>7350</v>
      </c>
      <c r="G36" s="26"/>
      <c r="H36" s="309" t="s">
        <v>89</v>
      </c>
      <c r="I36" s="310"/>
      <c r="J36" s="22">
        <f t="shared" ref="J36:R36" si="27">SUM(COUNTIF(J27:J35,"&gt;×"))</f>
        <v>8</v>
      </c>
      <c r="K36" s="22">
        <f t="shared" si="27"/>
        <v>7</v>
      </c>
      <c r="L36" s="22">
        <f t="shared" si="27"/>
        <v>0</v>
      </c>
      <c r="M36" s="22">
        <f t="shared" si="27"/>
        <v>6</v>
      </c>
      <c r="N36" s="22">
        <f t="shared" si="27"/>
        <v>1</v>
      </c>
      <c r="O36" s="22">
        <f t="shared" si="27"/>
        <v>0</v>
      </c>
      <c r="P36" s="22">
        <f t="shared" si="27"/>
        <v>0</v>
      </c>
      <c r="Q36" s="22">
        <f t="shared" si="27"/>
        <v>0</v>
      </c>
      <c r="R36" s="22">
        <f t="shared" si="27"/>
        <v>0</v>
      </c>
      <c r="S36" s="22">
        <f t="shared" ref="S36:AG36" si="28">SUM(COUNTIF(S27:S35,"&gt;×"))</f>
        <v>0</v>
      </c>
      <c r="T36" s="22">
        <f t="shared" si="28"/>
        <v>0</v>
      </c>
      <c r="U36" s="22">
        <f>SUM(COUNTIF(U27:U35,"&gt;×"))</f>
        <v>0</v>
      </c>
      <c r="V36" s="22">
        <f>SUM(COUNTIF(V27:V35,"&gt;×"))</f>
        <v>0</v>
      </c>
      <c r="W36" s="22">
        <f>SUM(COUNTIF(W27:W35,"&gt;×"))</f>
        <v>0</v>
      </c>
      <c r="X36" s="22">
        <f>SUM(COUNTIF(X27:X35,"&gt;×"))</f>
        <v>0</v>
      </c>
      <c r="Y36" s="22">
        <f t="shared" si="28"/>
        <v>0</v>
      </c>
      <c r="Z36" s="22">
        <f>SUM(COUNTIF(Z27:Z35,"&gt;×"))</f>
        <v>0</v>
      </c>
      <c r="AA36" s="22">
        <f>SUM(COUNTIF(AA27:AA35,"&gt;×"))</f>
        <v>0</v>
      </c>
      <c r="AB36" s="22">
        <f>SUM(COUNTIF(AB27:AB35,"&gt;×"))</f>
        <v>0</v>
      </c>
      <c r="AC36" s="22">
        <f>SUM(COUNTIF(AC27:AC35,"&gt;×"))</f>
        <v>0</v>
      </c>
      <c r="AD36" s="22">
        <f t="shared" si="28"/>
        <v>0</v>
      </c>
      <c r="AE36" s="22">
        <f t="shared" si="28"/>
        <v>0</v>
      </c>
      <c r="AF36" s="22">
        <f t="shared" si="28"/>
        <v>0</v>
      </c>
      <c r="AG36" s="22">
        <f t="shared" si="28"/>
        <v>0</v>
      </c>
      <c r="AH36" s="22">
        <f>SUM(COUNTIF(AH27:AH35,"&gt;×"))</f>
        <v>0</v>
      </c>
      <c r="AI36" s="22">
        <f>SUM(COUNTIF(AI27:AI35,"&gt;×"))</f>
        <v>0</v>
      </c>
      <c r="AJ36" s="22">
        <f>SUM(COUNTIF(AJ27:AJ35,"&gt;×"))</f>
        <v>2</v>
      </c>
      <c r="AK36" s="22">
        <f t="shared" ref="AK36:AR36" si="29">SUM(COUNTIF(AK27:AK35,"&gt;×"))</f>
        <v>0</v>
      </c>
      <c r="AL36" s="22">
        <f t="shared" si="29"/>
        <v>1</v>
      </c>
      <c r="AM36" s="22">
        <f t="shared" si="29"/>
        <v>1</v>
      </c>
      <c r="AN36" s="22">
        <f t="shared" si="29"/>
        <v>0</v>
      </c>
      <c r="AO36" s="22">
        <f t="shared" si="29"/>
        <v>0</v>
      </c>
      <c r="AP36" s="22">
        <f t="shared" si="29"/>
        <v>0</v>
      </c>
      <c r="AQ36" s="22">
        <f t="shared" si="29"/>
        <v>8</v>
      </c>
      <c r="AR36" s="22">
        <f t="shared" si="29"/>
        <v>0</v>
      </c>
      <c r="AS36" s="22">
        <f t="shared" ref="AS36:BN36" si="30">SUM(COUNTIF(AS27:AS35,"&gt;×"))</f>
        <v>0</v>
      </c>
      <c r="AT36" s="22">
        <f t="shared" si="30"/>
        <v>0</v>
      </c>
      <c r="AU36" s="22">
        <f t="shared" si="30"/>
        <v>0</v>
      </c>
      <c r="AV36" s="22">
        <f t="shared" si="30"/>
        <v>0</v>
      </c>
      <c r="AW36" s="22">
        <f t="shared" si="30"/>
        <v>0</v>
      </c>
      <c r="AX36" s="22">
        <f t="shared" si="30"/>
        <v>0</v>
      </c>
      <c r="AY36" s="22">
        <f t="shared" si="30"/>
        <v>0</v>
      </c>
      <c r="AZ36" s="22">
        <f t="shared" si="30"/>
        <v>0</v>
      </c>
      <c r="BA36" s="22">
        <f t="shared" si="30"/>
        <v>0</v>
      </c>
      <c r="BB36" s="22">
        <f t="shared" si="30"/>
        <v>4</v>
      </c>
      <c r="BC36" s="22">
        <f t="shared" si="30"/>
        <v>3</v>
      </c>
      <c r="BD36" s="22">
        <f t="shared" si="30"/>
        <v>0</v>
      </c>
      <c r="BE36" s="22">
        <f t="shared" si="30"/>
        <v>6</v>
      </c>
      <c r="BF36" s="22">
        <f t="shared" si="30"/>
        <v>7</v>
      </c>
      <c r="BG36" s="22">
        <f t="shared" si="30"/>
        <v>5</v>
      </c>
      <c r="BH36" s="22">
        <f t="shared" si="30"/>
        <v>4</v>
      </c>
      <c r="BI36" s="22">
        <f t="shared" si="30"/>
        <v>1</v>
      </c>
      <c r="BJ36" s="22">
        <f t="shared" si="30"/>
        <v>2</v>
      </c>
      <c r="BK36" s="22">
        <f t="shared" si="30"/>
        <v>1</v>
      </c>
      <c r="BL36" s="22">
        <f t="shared" si="30"/>
        <v>0</v>
      </c>
      <c r="BM36" s="22">
        <f t="shared" si="30"/>
        <v>0</v>
      </c>
      <c r="BN36" s="22">
        <f t="shared" si="30"/>
        <v>0</v>
      </c>
      <c r="BO36" s="82">
        <f>SUM(COUNTIF(BO27:BO35,"&gt;×"))</f>
        <v>0</v>
      </c>
    </row>
    <row r="37" spans="1:67" ht="13.5" thickBot="1" x14ac:dyDescent="0.25">
      <c r="B37" s="25"/>
      <c r="C37" s="25"/>
      <c r="D37" s="25"/>
      <c r="E37" s="25"/>
      <c r="F37" s="41"/>
      <c r="G37" s="26"/>
      <c r="H37" s="278" t="s">
        <v>64</v>
      </c>
      <c r="I37" s="279"/>
      <c r="J37" s="42">
        <f t="shared" ref="J37:R37" si="31">SUM(J36+J16)</f>
        <v>15</v>
      </c>
      <c r="K37" s="42">
        <f t="shared" si="31"/>
        <v>13</v>
      </c>
      <c r="L37" s="42">
        <f t="shared" si="31"/>
        <v>0</v>
      </c>
      <c r="M37" s="42">
        <f t="shared" si="31"/>
        <v>10</v>
      </c>
      <c r="N37" s="42">
        <f t="shared" si="31"/>
        <v>2</v>
      </c>
      <c r="O37" s="42">
        <f t="shared" si="31"/>
        <v>0</v>
      </c>
      <c r="P37" s="42">
        <f t="shared" si="31"/>
        <v>0</v>
      </c>
      <c r="Q37" s="42">
        <f t="shared" si="31"/>
        <v>0</v>
      </c>
      <c r="R37" s="42">
        <f t="shared" si="31"/>
        <v>0</v>
      </c>
      <c r="S37" s="42">
        <f t="shared" ref="S37:AG37" si="32">SUM(S36+S16)</f>
        <v>0</v>
      </c>
      <c r="T37" s="42">
        <f t="shared" si="32"/>
        <v>0</v>
      </c>
      <c r="U37" s="42">
        <f>SUM(U36+U16)</f>
        <v>0</v>
      </c>
      <c r="V37" s="42">
        <f>SUM(V36+V16)</f>
        <v>2</v>
      </c>
      <c r="W37" s="42">
        <f>SUM(W36+W16)</f>
        <v>0</v>
      </c>
      <c r="X37" s="42">
        <f>SUM(X36+X16)</f>
        <v>0</v>
      </c>
      <c r="Y37" s="42">
        <f t="shared" si="32"/>
        <v>0</v>
      </c>
      <c r="Z37" s="42">
        <f>SUM(Z36+Z16)</f>
        <v>7</v>
      </c>
      <c r="AA37" s="42">
        <f>SUM(AA36+AA16)</f>
        <v>0</v>
      </c>
      <c r="AB37" s="42">
        <f>SUM(AB36+AB16)</f>
        <v>0</v>
      </c>
      <c r="AC37" s="42">
        <f>SUM(AC36+AC16)</f>
        <v>0</v>
      </c>
      <c r="AD37" s="42">
        <f t="shared" si="32"/>
        <v>0</v>
      </c>
      <c r="AE37" s="42">
        <f t="shared" si="32"/>
        <v>0</v>
      </c>
      <c r="AF37" s="42">
        <f t="shared" si="32"/>
        <v>0</v>
      </c>
      <c r="AG37" s="42">
        <f t="shared" si="32"/>
        <v>0</v>
      </c>
      <c r="AH37" s="42">
        <f>SUM(AH36+AH16)</f>
        <v>0</v>
      </c>
      <c r="AI37" s="42">
        <f>SUM(AI36+AI16)</f>
        <v>0</v>
      </c>
      <c r="AJ37" s="42">
        <f>SUM(AJ36+AJ16)</f>
        <v>6</v>
      </c>
      <c r="AK37" s="42">
        <f t="shared" ref="AK37:AR37" si="33">SUM(AK36+AK16)</f>
        <v>0</v>
      </c>
      <c r="AL37" s="42">
        <f t="shared" si="33"/>
        <v>1</v>
      </c>
      <c r="AM37" s="42">
        <f t="shared" si="33"/>
        <v>1</v>
      </c>
      <c r="AN37" s="42">
        <f t="shared" si="33"/>
        <v>0</v>
      </c>
      <c r="AO37" s="42">
        <f t="shared" si="33"/>
        <v>0</v>
      </c>
      <c r="AP37" s="42">
        <f t="shared" si="33"/>
        <v>0</v>
      </c>
      <c r="AQ37" s="42">
        <f t="shared" si="33"/>
        <v>15</v>
      </c>
      <c r="AR37" s="42">
        <f t="shared" si="33"/>
        <v>0</v>
      </c>
      <c r="AS37" s="42">
        <f t="shared" ref="AS37:BN37" si="34">SUM(AS36+AS16)</f>
        <v>0</v>
      </c>
      <c r="AT37" s="42">
        <f t="shared" si="34"/>
        <v>0</v>
      </c>
      <c r="AU37" s="42">
        <f t="shared" si="34"/>
        <v>0</v>
      </c>
      <c r="AV37" s="42">
        <f t="shared" si="34"/>
        <v>0</v>
      </c>
      <c r="AW37" s="42">
        <f t="shared" si="34"/>
        <v>0</v>
      </c>
      <c r="AX37" s="42">
        <f t="shared" si="34"/>
        <v>0</v>
      </c>
      <c r="AY37" s="42">
        <f t="shared" si="34"/>
        <v>0</v>
      </c>
      <c r="AZ37" s="42">
        <f t="shared" si="34"/>
        <v>0</v>
      </c>
      <c r="BA37" s="42">
        <f t="shared" si="34"/>
        <v>0</v>
      </c>
      <c r="BB37" s="42">
        <f t="shared" si="34"/>
        <v>9</v>
      </c>
      <c r="BC37" s="42">
        <f t="shared" si="34"/>
        <v>8</v>
      </c>
      <c r="BD37" s="42">
        <f t="shared" si="34"/>
        <v>0</v>
      </c>
      <c r="BE37" s="42">
        <f t="shared" si="34"/>
        <v>13</v>
      </c>
      <c r="BF37" s="42">
        <f t="shared" si="34"/>
        <v>14</v>
      </c>
      <c r="BG37" s="42">
        <f t="shared" si="34"/>
        <v>5</v>
      </c>
      <c r="BH37" s="42">
        <f t="shared" si="34"/>
        <v>9</v>
      </c>
      <c r="BI37" s="42">
        <f t="shared" si="34"/>
        <v>8</v>
      </c>
      <c r="BJ37" s="42">
        <f t="shared" si="34"/>
        <v>2</v>
      </c>
      <c r="BK37" s="42">
        <f t="shared" si="34"/>
        <v>1</v>
      </c>
      <c r="BL37" s="42">
        <f t="shared" si="34"/>
        <v>0</v>
      </c>
      <c r="BM37" s="42">
        <f t="shared" si="34"/>
        <v>0</v>
      </c>
      <c r="BN37" s="42">
        <f t="shared" si="34"/>
        <v>2</v>
      </c>
      <c r="BO37" s="88">
        <f>SUM(BO36+BO16)</f>
        <v>0</v>
      </c>
    </row>
    <row r="38" spans="1:67" x14ac:dyDescent="0.2">
      <c r="A38" s="25"/>
      <c r="B38" s="25"/>
      <c r="F38" s="41"/>
      <c r="G38" s="26"/>
      <c r="H38" s="210" t="s">
        <v>90</v>
      </c>
      <c r="I38" s="211"/>
      <c r="J38" s="43">
        <f t="shared" ref="J38:R38" si="35">SUM(COUNTIF(J27:J35,"&gt;=幹事"))</f>
        <v>0</v>
      </c>
      <c r="K38" s="43">
        <f t="shared" si="35"/>
        <v>0</v>
      </c>
      <c r="L38" s="43">
        <f t="shared" si="35"/>
        <v>0</v>
      </c>
      <c r="M38" s="43">
        <f t="shared" si="35"/>
        <v>2</v>
      </c>
      <c r="N38" s="43">
        <f t="shared" si="35"/>
        <v>1</v>
      </c>
      <c r="O38" s="43">
        <f t="shared" si="35"/>
        <v>0</v>
      </c>
      <c r="P38" s="43">
        <f t="shared" si="35"/>
        <v>0</v>
      </c>
      <c r="Q38" s="43">
        <f t="shared" si="35"/>
        <v>0</v>
      </c>
      <c r="R38" s="43">
        <f t="shared" si="35"/>
        <v>0</v>
      </c>
      <c r="S38" s="43">
        <f t="shared" ref="S38:AG38" si="36">SUM(COUNTIF(S27:S35,"&gt;=幹事"))</f>
        <v>0</v>
      </c>
      <c r="T38" s="43">
        <f t="shared" si="36"/>
        <v>0</v>
      </c>
      <c r="U38" s="43">
        <f>SUM(COUNTIF(U27:U35,"&gt;=幹事"))</f>
        <v>0</v>
      </c>
      <c r="V38" s="43">
        <f>SUM(COUNTIF(V27:V35,"&gt;=幹事"))</f>
        <v>0</v>
      </c>
      <c r="W38" s="43">
        <f>SUM(COUNTIF(W27:W35,"&gt;=幹事"))</f>
        <v>0</v>
      </c>
      <c r="X38" s="43">
        <f>SUM(COUNTIF(X27:X35,"&gt;=幹事"))</f>
        <v>0</v>
      </c>
      <c r="Y38" s="43">
        <f t="shared" si="36"/>
        <v>0</v>
      </c>
      <c r="Z38" s="43">
        <f>SUM(COUNTIF(Z27:Z35,"&gt;=幹事"))</f>
        <v>0</v>
      </c>
      <c r="AA38" s="43">
        <f>SUM(COUNTIF(AA27:AA35,"&gt;=幹事"))</f>
        <v>0</v>
      </c>
      <c r="AB38" s="43">
        <f>SUM(COUNTIF(AB27:AB35,"&gt;=幹事"))</f>
        <v>0</v>
      </c>
      <c r="AC38" s="43">
        <f>SUM(COUNTIF(AC27:AC35,"&gt;=幹事"))</f>
        <v>0</v>
      </c>
      <c r="AD38" s="43">
        <f t="shared" si="36"/>
        <v>0</v>
      </c>
      <c r="AE38" s="43">
        <f t="shared" si="36"/>
        <v>0</v>
      </c>
      <c r="AF38" s="43">
        <f t="shared" si="36"/>
        <v>0</v>
      </c>
      <c r="AG38" s="43">
        <f t="shared" si="36"/>
        <v>0</v>
      </c>
      <c r="AH38" s="43">
        <f>SUM(COUNTIF(AH27:AH35,"&gt;=幹事"))</f>
        <v>0</v>
      </c>
      <c r="AI38" s="43">
        <f>SUM(COUNTIF(AI27:AI35,"&gt;=幹事"))</f>
        <v>0</v>
      </c>
      <c r="AJ38" s="43">
        <f>SUM(COUNTIF(AJ27:AJ35,"&gt;=幹事"))</f>
        <v>0</v>
      </c>
      <c r="AK38" s="43">
        <f t="shared" ref="AK38:AR38" si="37">SUM(COUNTIF(AK27:AK35,"&gt;=幹事"))</f>
        <v>0</v>
      </c>
      <c r="AL38" s="43">
        <f t="shared" si="37"/>
        <v>0</v>
      </c>
      <c r="AM38" s="43">
        <f t="shared" si="37"/>
        <v>0</v>
      </c>
      <c r="AN38" s="43">
        <f t="shared" si="37"/>
        <v>0</v>
      </c>
      <c r="AO38" s="43">
        <f t="shared" si="37"/>
        <v>0</v>
      </c>
      <c r="AP38" s="43">
        <f t="shared" si="37"/>
        <v>0</v>
      </c>
      <c r="AQ38" s="43">
        <f t="shared" si="37"/>
        <v>1</v>
      </c>
      <c r="AR38" s="43">
        <f t="shared" si="37"/>
        <v>0</v>
      </c>
      <c r="AS38" s="43">
        <f t="shared" ref="AS38:BN38" si="38">SUM(COUNTIF(AS27:AS35,"&gt;=幹事"))</f>
        <v>0</v>
      </c>
      <c r="AT38" s="43">
        <f t="shared" si="38"/>
        <v>0</v>
      </c>
      <c r="AU38" s="43">
        <f t="shared" si="38"/>
        <v>0</v>
      </c>
      <c r="AV38" s="43">
        <f t="shared" si="38"/>
        <v>0</v>
      </c>
      <c r="AW38" s="43">
        <f t="shared" si="38"/>
        <v>0</v>
      </c>
      <c r="AX38" s="43">
        <f t="shared" si="38"/>
        <v>0</v>
      </c>
      <c r="AY38" s="43">
        <f t="shared" si="38"/>
        <v>0</v>
      </c>
      <c r="AZ38" s="43">
        <f t="shared" si="38"/>
        <v>0</v>
      </c>
      <c r="BA38" s="43">
        <f t="shared" si="38"/>
        <v>0</v>
      </c>
      <c r="BB38" s="43">
        <f t="shared" si="38"/>
        <v>0</v>
      </c>
      <c r="BC38" s="43">
        <f t="shared" si="38"/>
        <v>1</v>
      </c>
      <c r="BD38" s="43">
        <f t="shared" si="38"/>
        <v>0</v>
      </c>
      <c r="BE38" s="43">
        <f t="shared" si="38"/>
        <v>0</v>
      </c>
      <c r="BF38" s="43">
        <f t="shared" si="38"/>
        <v>2</v>
      </c>
      <c r="BG38" s="43">
        <f t="shared" si="38"/>
        <v>1</v>
      </c>
      <c r="BH38" s="43">
        <f t="shared" si="38"/>
        <v>1</v>
      </c>
      <c r="BI38" s="43">
        <f t="shared" si="38"/>
        <v>0</v>
      </c>
      <c r="BJ38" s="43">
        <f t="shared" si="38"/>
        <v>0</v>
      </c>
      <c r="BK38" s="43">
        <f t="shared" si="38"/>
        <v>0</v>
      </c>
      <c r="BL38" s="43">
        <f t="shared" si="38"/>
        <v>0</v>
      </c>
      <c r="BM38" s="43">
        <f t="shared" si="38"/>
        <v>0</v>
      </c>
      <c r="BN38" s="43">
        <f t="shared" si="38"/>
        <v>0</v>
      </c>
      <c r="BO38" s="86">
        <f>SUM(COUNTIF(BO27:BO35,"&gt;=幹事"))</f>
        <v>0</v>
      </c>
    </row>
    <row r="39" spans="1:67" ht="13.5" thickBot="1" x14ac:dyDescent="0.25">
      <c r="A39" s="25"/>
      <c r="B39" s="25"/>
      <c r="F39" s="41"/>
      <c r="G39" s="26"/>
      <c r="H39" s="212" t="s">
        <v>66</v>
      </c>
      <c r="I39" s="213"/>
      <c r="J39" s="69">
        <f t="shared" ref="J39:R39" si="39">SUM(J38+J18)</f>
        <v>1</v>
      </c>
      <c r="K39" s="69">
        <f t="shared" si="39"/>
        <v>1</v>
      </c>
      <c r="L39" s="69">
        <f t="shared" si="39"/>
        <v>0</v>
      </c>
      <c r="M39" s="69">
        <f t="shared" si="39"/>
        <v>2</v>
      </c>
      <c r="N39" s="69">
        <f t="shared" si="39"/>
        <v>1</v>
      </c>
      <c r="O39" s="69">
        <f t="shared" si="39"/>
        <v>0</v>
      </c>
      <c r="P39" s="69">
        <f t="shared" si="39"/>
        <v>0</v>
      </c>
      <c r="Q39" s="69">
        <f t="shared" si="39"/>
        <v>0</v>
      </c>
      <c r="R39" s="69">
        <f t="shared" si="39"/>
        <v>0</v>
      </c>
      <c r="S39" s="69">
        <f t="shared" ref="S39:AG39" si="40">SUM(S38+S18)</f>
        <v>0</v>
      </c>
      <c r="T39" s="69">
        <f t="shared" si="40"/>
        <v>0</v>
      </c>
      <c r="U39" s="69">
        <f>SUM(U38+U18)</f>
        <v>0</v>
      </c>
      <c r="V39" s="69">
        <f>SUM(V38+V18)</f>
        <v>0</v>
      </c>
      <c r="W39" s="69">
        <f>SUM(W38+W18)</f>
        <v>0</v>
      </c>
      <c r="X39" s="69">
        <f>SUM(X38+X18)</f>
        <v>0</v>
      </c>
      <c r="Y39" s="69">
        <f t="shared" si="40"/>
        <v>0</v>
      </c>
      <c r="Z39" s="69">
        <f>SUM(Z38+Z18)</f>
        <v>1</v>
      </c>
      <c r="AA39" s="69">
        <f>SUM(AA38+AA18)</f>
        <v>0</v>
      </c>
      <c r="AB39" s="69">
        <f>SUM(AB38+AB18)</f>
        <v>0</v>
      </c>
      <c r="AC39" s="69">
        <f>SUM(AC38+AC18)</f>
        <v>0</v>
      </c>
      <c r="AD39" s="69">
        <f t="shared" si="40"/>
        <v>0</v>
      </c>
      <c r="AE39" s="69">
        <f t="shared" si="40"/>
        <v>0</v>
      </c>
      <c r="AF39" s="69">
        <f t="shared" si="40"/>
        <v>0</v>
      </c>
      <c r="AG39" s="69">
        <f t="shared" si="40"/>
        <v>0</v>
      </c>
      <c r="AH39" s="69">
        <f>SUM(AH38+AH18)</f>
        <v>0</v>
      </c>
      <c r="AI39" s="69">
        <f>SUM(AI38+AI18)</f>
        <v>0</v>
      </c>
      <c r="AJ39" s="69">
        <f>SUM(AJ38+AJ18)</f>
        <v>1</v>
      </c>
      <c r="AK39" s="69">
        <f t="shared" ref="AK39:AR39" si="41">SUM(AK38+AK18)</f>
        <v>0</v>
      </c>
      <c r="AL39" s="69">
        <f t="shared" si="41"/>
        <v>0</v>
      </c>
      <c r="AM39" s="69">
        <f t="shared" si="41"/>
        <v>0</v>
      </c>
      <c r="AN39" s="69">
        <f t="shared" si="41"/>
        <v>0</v>
      </c>
      <c r="AO39" s="69">
        <f t="shared" si="41"/>
        <v>0</v>
      </c>
      <c r="AP39" s="69">
        <f t="shared" si="41"/>
        <v>0</v>
      </c>
      <c r="AQ39" s="69">
        <f t="shared" si="41"/>
        <v>2</v>
      </c>
      <c r="AR39" s="69">
        <f t="shared" si="41"/>
        <v>0</v>
      </c>
      <c r="AS39" s="69">
        <f t="shared" ref="AS39:BN39" si="42">SUM(AS38+AS18)</f>
        <v>0</v>
      </c>
      <c r="AT39" s="69">
        <f t="shared" si="42"/>
        <v>0</v>
      </c>
      <c r="AU39" s="69">
        <f t="shared" si="42"/>
        <v>0</v>
      </c>
      <c r="AV39" s="69">
        <f t="shared" si="42"/>
        <v>0</v>
      </c>
      <c r="AW39" s="69">
        <f t="shared" si="42"/>
        <v>0</v>
      </c>
      <c r="AX39" s="69">
        <f t="shared" si="42"/>
        <v>0</v>
      </c>
      <c r="AY39" s="69">
        <f t="shared" si="42"/>
        <v>0</v>
      </c>
      <c r="AZ39" s="69">
        <f t="shared" si="42"/>
        <v>0</v>
      </c>
      <c r="BA39" s="69">
        <f t="shared" si="42"/>
        <v>0</v>
      </c>
      <c r="BB39" s="69">
        <f t="shared" si="42"/>
        <v>1</v>
      </c>
      <c r="BC39" s="69">
        <f t="shared" si="42"/>
        <v>1</v>
      </c>
      <c r="BD39" s="69">
        <f t="shared" si="42"/>
        <v>0</v>
      </c>
      <c r="BE39" s="69">
        <f t="shared" si="42"/>
        <v>1</v>
      </c>
      <c r="BF39" s="69">
        <f t="shared" si="42"/>
        <v>2</v>
      </c>
      <c r="BG39" s="69">
        <f t="shared" si="42"/>
        <v>1</v>
      </c>
      <c r="BH39" s="69">
        <f t="shared" si="42"/>
        <v>1</v>
      </c>
      <c r="BI39" s="69">
        <f t="shared" si="42"/>
        <v>0</v>
      </c>
      <c r="BJ39" s="69">
        <f t="shared" si="42"/>
        <v>0</v>
      </c>
      <c r="BK39" s="69">
        <f t="shared" si="42"/>
        <v>0</v>
      </c>
      <c r="BL39" s="69">
        <f t="shared" si="42"/>
        <v>0</v>
      </c>
      <c r="BM39" s="69">
        <f t="shared" si="42"/>
        <v>0</v>
      </c>
      <c r="BN39" s="69">
        <f t="shared" si="42"/>
        <v>0</v>
      </c>
      <c r="BO39" s="89">
        <f>SUM(BO38+BO18)</f>
        <v>0</v>
      </c>
    </row>
    <row r="40" spans="1:67" ht="17" thickBot="1" x14ac:dyDescent="0.3">
      <c r="D40" s="4"/>
      <c r="E40" s="4"/>
    </row>
    <row r="41" spans="1:67" x14ac:dyDescent="0.2">
      <c r="I41" t="s">
        <v>649</v>
      </c>
      <c r="J41" s="44" t="s">
        <v>52</v>
      </c>
      <c r="K41" s="7" t="s">
        <v>52</v>
      </c>
      <c r="L41" s="7"/>
      <c r="M41" s="7"/>
      <c r="N41" s="7"/>
      <c r="O41" s="7"/>
      <c r="P41" s="45" t="s">
        <v>49</v>
      </c>
      <c r="Q41" s="7" t="s">
        <v>71</v>
      </c>
      <c r="R41" s="7"/>
      <c r="S41" s="46"/>
      <c r="T41" s="77"/>
      <c r="U41" s="7" t="s">
        <v>168</v>
      </c>
      <c r="V41" s="7"/>
      <c r="W41" s="7"/>
      <c r="X41" s="7"/>
      <c r="Y41" s="7"/>
      <c r="Z41" s="46"/>
      <c r="AA41"/>
      <c r="AB41"/>
      <c r="AC41"/>
      <c r="AD41"/>
      <c r="AF41"/>
      <c r="AG41"/>
      <c r="AI41"/>
      <c r="AJ41"/>
      <c r="AK41"/>
      <c r="AM41"/>
      <c r="AN41"/>
      <c r="AO41"/>
      <c r="AQ41"/>
      <c r="AR41"/>
      <c r="AS41"/>
      <c r="AT41"/>
      <c r="AU41"/>
      <c r="AW41"/>
      <c r="AX41"/>
      <c r="AY41"/>
      <c r="BA41"/>
      <c r="BB41"/>
      <c r="BC41"/>
      <c r="BD41"/>
      <c r="BE41"/>
      <c r="BF41"/>
      <c r="BG41"/>
      <c r="BH41"/>
      <c r="BI41"/>
      <c r="BK41"/>
      <c r="BL41"/>
      <c r="BM41"/>
      <c r="BN41"/>
      <c r="BO41"/>
    </row>
    <row r="42" spans="1:67" x14ac:dyDescent="0.2">
      <c r="J42" s="47" t="s">
        <v>69</v>
      </c>
      <c r="K42" s="48" t="s">
        <v>70</v>
      </c>
      <c r="L42" s="48"/>
      <c r="M42" s="48"/>
      <c r="N42" s="48"/>
      <c r="O42" s="48"/>
      <c r="P42" s="75" t="s">
        <v>67</v>
      </c>
      <c r="Q42" s="49" t="s">
        <v>68</v>
      </c>
      <c r="R42" s="50"/>
      <c r="S42" s="51"/>
      <c r="T42" s="76"/>
      <c r="U42" s="49"/>
      <c r="V42" s="50"/>
      <c r="W42" s="50"/>
      <c r="X42" s="50"/>
      <c r="Y42" s="50"/>
      <c r="Z42" s="51"/>
      <c r="AA42"/>
      <c r="AB42"/>
      <c r="AC42"/>
      <c r="AD42"/>
      <c r="AF42"/>
      <c r="AG42"/>
      <c r="AI42"/>
      <c r="AJ42"/>
      <c r="AK42"/>
      <c r="AM42"/>
      <c r="AN42"/>
      <c r="AO42"/>
      <c r="AQ42"/>
      <c r="AR42"/>
      <c r="AS42"/>
      <c r="AT42"/>
      <c r="AU42"/>
      <c r="AW42"/>
      <c r="AX42"/>
      <c r="AY42"/>
      <c r="BA42"/>
      <c r="BB42"/>
      <c r="BC42"/>
      <c r="BD42"/>
      <c r="BE42"/>
      <c r="BF42"/>
      <c r="BG42"/>
      <c r="BH42"/>
      <c r="BI42"/>
      <c r="BK42"/>
      <c r="BL42"/>
      <c r="BM42"/>
      <c r="BN42"/>
      <c r="BO42"/>
    </row>
    <row r="43" spans="1:67" ht="13.5" thickBot="1" x14ac:dyDescent="0.25">
      <c r="J43" s="78" t="s">
        <v>167</v>
      </c>
      <c r="K43" s="52" t="s">
        <v>1002</v>
      </c>
      <c r="L43" s="53"/>
      <c r="M43" s="54"/>
      <c r="N43" s="54"/>
      <c r="O43" s="54"/>
      <c r="P43" s="55" t="s">
        <v>72</v>
      </c>
      <c r="Q43" s="52" t="s">
        <v>73</v>
      </c>
      <c r="R43" s="53"/>
      <c r="S43" s="56"/>
      <c r="T43" s="55"/>
      <c r="U43" s="52"/>
      <c r="V43" s="53"/>
      <c r="W43" s="53"/>
      <c r="X43" s="53"/>
      <c r="Y43" s="53"/>
      <c r="Z43" s="56"/>
      <c r="AA43"/>
      <c r="AB43"/>
      <c r="AC43"/>
      <c r="AD43"/>
      <c r="AF43"/>
      <c r="AG43"/>
      <c r="AI43"/>
      <c r="AJ43"/>
      <c r="AK43"/>
      <c r="AM43"/>
      <c r="AN43"/>
      <c r="AO43"/>
      <c r="AQ43"/>
      <c r="AR43"/>
      <c r="AS43"/>
      <c r="AT43"/>
      <c r="AU43"/>
      <c r="AW43"/>
      <c r="AX43"/>
      <c r="AY43"/>
      <c r="BA43"/>
      <c r="BB43"/>
      <c r="BC43"/>
      <c r="BD43"/>
      <c r="BE43"/>
      <c r="BF43"/>
      <c r="BG43"/>
      <c r="BH43"/>
      <c r="BI43"/>
      <c r="BK43"/>
      <c r="BL43"/>
      <c r="BM43"/>
      <c r="BN43"/>
      <c r="BO43"/>
    </row>
    <row r="44" spans="1:67" ht="13.5" thickBot="1" x14ac:dyDescent="0.25"/>
    <row r="45" spans="1:67" x14ac:dyDescent="0.2">
      <c r="A45" s="247" t="s">
        <v>1</v>
      </c>
      <c r="B45" s="216" t="s">
        <v>3</v>
      </c>
      <c r="C45" s="216" t="s">
        <v>5</v>
      </c>
      <c r="D45" s="216" t="str">
        <f>D5</f>
        <v>住所／情報(2023/1/1全確認)</v>
      </c>
      <c r="E45" s="228" t="str">
        <f>E5</f>
        <v>URL(公式HPのみ)
(2024/1/1全確認)</v>
      </c>
      <c r="F45" s="230" t="s">
        <v>7</v>
      </c>
      <c r="G45" s="216" t="s">
        <v>9</v>
      </c>
      <c r="H45" s="218" t="s">
        <v>11</v>
      </c>
      <c r="I45" s="220" t="s">
        <v>13</v>
      </c>
      <c r="J45" s="7" t="s">
        <v>14</v>
      </c>
      <c r="K45" s="7"/>
      <c r="L45" s="8"/>
      <c r="M45" s="8"/>
      <c r="N45" s="8"/>
      <c r="O45" s="8"/>
      <c r="P45" s="7"/>
      <c r="Q45" s="7"/>
      <c r="R45" s="8"/>
      <c r="S45" s="8"/>
      <c r="T45" s="8"/>
      <c r="U45" s="8"/>
      <c r="V45" s="8"/>
      <c r="W45" s="8"/>
      <c r="X45" s="8"/>
      <c r="Y45" s="8"/>
      <c r="Z45" s="8"/>
      <c r="AA45" s="8"/>
      <c r="AB45" s="8"/>
      <c r="AC45" s="8"/>
      <c r="AD45" s="8"/>
      <c r="AE45" s="8"/>
      <c r="AF45" s="8"/>
      <c r="AG45" s="8"/>
      <c r="AH45" s="8"/>
      <c r="AI45" s="8"/>
      <c r="AJ45" s="8"/>
      <c r="AK45" s="8"/>
      <c r="AL45" s="8"/>
      <c r="AM45" s="8"/>
      <c r="AN45" s="8"/>
      <c r="AO45" s="8"/>
      <c r="AP45" s="8"/>
      <c r="AQ45" s="7"/>
      <c r="AR45" s="8"/>
      <c r="AS45" s="8"/>
      <c r="AT45" s="8"/>
      <c r="AU45" s="8"/>
      <c r="AV45" s="8"/>
      <c r="AW45" s="8"/>
      <c r="AX45" s="8"/>
      <c r="AY45" s="8"/>
      <c r="AZ45" s="8"/>
      <c r="BA45" s="8"/>
      <c r="BB45" s="7"/>
      <c r="BC45" s="8"/>
      <c r="BD45" s="8"/>
      <c r="BE45" s="8"/>
      <c r="BF45" s="8"/>
      <c r="BG45" s="8"/>
      <c r="BH45" s="8"/>
      <c r="BI45" s="8"/>
      <c r="BJ45" s="8"/>
      <c r="BK45" s="8"/>
      <c r="BL45" s="8"/>
      <c r="BM45" s="8"/>
      <c r="BN45" s="8"/>
      <c r="BO45" s="9"/>
    </row>
    <row r="46" spans="1:67" s="2" customFormat="1" ht="26.5" thickBot="1" x14ac:dyDescent="0.25">
      <c r="A46" s="248"/>
      <c r="B46" s="217"/>
      <c r="C46" s="217"/>
      <c r="D46" s="217"/>
      <c r="E46" s="229"/>
      <c r="F46" s="231"/>
      <c r="G46" s="217"/>
      <c r="H46" s="219"/>
      <c r="I46" s="221"/>
      <c r="J46" s="10" t="str">
        <f t="shared" ref="J46:R46" si="43">J6</f>
        <v>Tosh</v>
      </c>
      <c r="K46" s="11" t="str">
        <f t="shared" si="43"/>
        <v>岸野姉</v>
      </c>
      <c r="L46" s="11" t="str">
        <f t="shared" si="43"/>
        <v>善恵姉</v>
      </c>
      <c r="M46" s="11" t="str">
        <f t="shared" si="43"/>
        <v>上野兄</v>
      </c>
      <c r="N46" s="11" t="str">
        <f t="shared" si="43"/>
        <v>Amita
姉</v>
      </c>
      <c r="O46" s="11" t="str">
        <f t="shared" si="43"/>
        <v>長島兄</v>
      </c>
      <c r="P46" s="11" t="str">
        <f t="shared" si="43"/>
        <v>悠姉</v>
      </c>
      <c r="Q46" s="11" t="str">
        <f t="shared" si="43"/>
        <v>Tanmay兄</v>
      </c>
      <c r="R46" s="11" t="str">
        <f t="shared" si="43"/>
        <v>前川
浩)兄</v>
      </c>
      <c r="S46" s="11" t="str">
        <f t="shared" ref="S46:AG46" si="44">S6</f>
        <v>前川
紀)姉</v>
      </c>
      <c r="T46" s="11" t="str">
        <f t="shared" si="44"/>
        <v>前川
あ))姉</v>
      </c>
      <c r="U46" s="11" t="str">
        <f>U6</f>
        <v>千恵美姉</v>
      </c>
      <c r="V46" s="11" t="str">
        <f>V6</f>
        <v>柴田兄</v>
      </c>
      <c r="W46" s="11" t="str">
        <f>W6</f>
        <v>須坂姉</v>
      </c>
      <c r="X46" s="11" t="str">
        <f>X6</f>
        <v>勇輝兄</v>
      </c>
      <c r="Y46" s="11" t="str">
        <f t="shared" si="44"/>
        <v>Nimish兄</v>
      </c>
      <c r="Z46" s="71" t="str">
        <f>Z6</f>
        <v>亜紀子姉</v>
      </c>
      <c r="AA46" s="71" t="str">
        <f>AA6</f>
        <v>山田兄</v>
      </c>
      <c r="AB46" s="71"/>
      <c r="AC46" s="71"/>
      <c r="AD46" s="71" t="str">
        <f t="shared" si="44"/>
        <v>原園姉</v>
      </c>
      <c r="AE46" s="71" t="str">
        <f t="shared" si="44"/>
        <v>渡部姉</v>
      </c>
      <c r="AF46" s="71" t="str">
        <f t="shared" si="44"/>
        <v>香織姉</v>
      </c>
      <c r="AG46" s="71" t="str">
        <f t="shared" si="44"/>
        <v>田嶋姉</v>
      </c>
      <c r="AH46" s="71" t="str">
        <f>AH6</f>
        <v>藤田兄</v>
      </c>
      <c r="AI46" s="71" t="str">
        <f>AI6</f>
        <v>藤田姉</v>
      </c>
      <c r="AJ46" s="71" t="str">
        <f>AJ6</f>
        <v>佐藤兄</v>
      </c>
      <c r="AK46" s="71" t="str">
        <f t="shared" ref="AK46:AR46" si="45">AK6</f>
        <v>島尾姉</v>
      </c>
      <c r="AL46" s="71" t="str">
        <f t="shared" si="45"/>
        <v>風間兄</v>
      </c>
      <c r="AM46" s="71" t="str">
        <f t="shared" si="45"/>
        <v>風間姉</v>
      </c>
      <c r="AN46" s="71" t="str">
        <f t="shared" si="45"/>
        <v>福田姉</v>
      </c>
      <c r="AO46" s="71" t="str">
        <f t="shared" si="45"/>
        <v>中村兄</v>
      </c>
      <c r="AP46" s="71" t="str">
        <f t="shared" si="45"/>
        <v>名久井兄</v>
      </c>
      <c r="AQ46" s="71" t="str">
        <f t="shared" si="45"/>
        <v>山中兄</v>
      </c>
      <c r="AR46" s="71" t="str">
        <f t="shared" si="45"/>
        <v>山中姉</v>
      </c>
      <c r="AS46" s="71" t="str">
        <f t="shared" ref="AS46:BD46" si="46">AS6</f>
        <v>西宇兄</v>
      </c>
      <c r="AT46" s="71" t="str">
        <f>AT6</f>
        <v>岡本姉</v>
      </c>
      <c r="AU46" s="71" t="str">
        <f>AU6</f>
        <v>早川姉</v>
      </c>
      <c r="AV46" s="71" t="str">
        <f>AV6</f>
        <v>佐奈子姉</v>
      </c>
      <c r="AW46" s="71" t="str">
        <f>AW6</f>
        <v>秋山姉</v>
      </c>
      <c r="AX46" s="71" t="str">
        <f>AX6</f>
        <v>田中兄</v>
      </c>
      <c r="AY46" s="71" t="str">
        <f t="shared" si="46"/>
        <v>星島姉</v>
      </c>
      <c r="AZ46" s="71" t="str">
        <f t="shared" si="46"/>
        <v>安谷屋兄</v>
      </c>
      <c r="BA46" s="71" t="str">
        <f t="shared" si="46"/>
        <v>菅谷兄</v>
      </c>
      <c r="BB46" s="71" t="str">
        <f t="shared" si="46"/>
        <v>中嶌姉</v>
      </c>
      <c r="BC46" s="71" t="str">
        <f t="shared" si="46"/>
        <v>井上
(美)姉</v>
      </c>
      <c r="BD46" s="71" t="str">
        <f t="shared" si="46"/>
        <v>徳永兄</v>
      </c>
      <c r="BE46" s="71" t="str">
        <f t="shared" ref="BE46:BK46" si="47">BE6</f>
        <v>崇之兄</v>
      </c>
      <c r="BF46" s="71" t="str">
        <f t="shared" si="47"/>
        <v>金子兄</v>
      </c>
      <c r="BG46" s="71" t="str">
        <f t="shared" si="47"/>
        <v>河野姉</v>
      </c>
      <c r="BH46" s="71" t="str">
        <f t="shared" si="47"/>
        <v>松下姉</v>
      </c>
      <c r="BI46" s="71" t="str">
        <f t="shared" si="47"/>
        <v>薮内姉</v>
      </c>
      <c r="BJ46" s="71" t="str">
        <f t="shared" si="47"/>
        <v>督兄</v>
      </c>
      <c r="BK46" s="71" t="str">
        <f t="shared" si="47"/>
        <v>内住姉</v>
      </c>
      <c r="BL46" s="71" t="str">
        <f>BL6</f>
        <v>戸谷姉</v>
      </c>
      <c r="BM46" s="71" t="str">
        <f>BM6</f>
        <v>野村姉</v>
      </c>
      <c r="BN46" s="71" t="str">
        <f>BN6</f>
        <v>吉川姉</v>
      </c>
      <c r="BO46" s="73" t="s">
        <v>40</v>
      </c>
    </row>
    <row r="47" spans="1:67" s="2" customFormat="1" ht="14" thickTop="1" thickBot="1" x14ac:dyDescent="0.25">
      <c r="A47" s="302" t="s">
        <v>91</v>
      </c>
      <c r="B47" s="303"/>
      <c r="C47" s="304" t="s">
        <v>92</v>
      </c>
      <c r="D47" s="305"/>
      <c r="E47" s="305"/>
      <c r="F47" s="305"/>
      <c r="G47" s="305"/>
      <c r="H47" s="306"/>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row>
    <row r="48" spans="1:67" ht="104.5" thickTop="1" x14ac:dyDescent="0.2">
      <c r="A48" s="57">
        <v>17</v>
      </c>
      <c r="B48" s="27" t="s">
        <v>93</v>
      </c>
      <c r="C48" s="99" t="s">
        <v>1206</v>
      </c>
      <c r="D48" s="130" t="s">
        <v>1205</v>
      </c>
      <c r="E48" s="16" t="s">
        <v>387</v>
      </c>
      <c r="F48" s="17">
        <v>4500</v>
      </c>
      <c r="G48" s="24">
        <v>37599</v>
      </c>
      <c r="H48" s="19" t="s">
        <v>838</v>
      </c>
      <c r="I48" s="20">
        <f t="shared" ref="I48:I58" si="48">COUNTIF(J48:BO48,"&gt;×")</f>
        <v>8</v>
      </c>
      <c r="J48" s="58" t="s">
        <v>51</v>
      </c>
      <c r="K48" s="58"/>
      <c r="L48" s="58"/>
      <c r="M48" s="58" t="s">
        <v>51</v>
      </c>
      <c r="N48" s="58"/>
      <c r="O48" s="58"/>
      <c r="P48" s="58"/>
      <c r="Q48" s="58"/>
      <c r="R48" s="58"/>
      <c r="S48" s="58"/>
      <c r="T48" s="58"/>
      <c r="U48" s="58"/>
      <c r="V48" s="58"/>
      <c r="W48" s="58"/>
      <c r="X48" s="58"/>
      <c r="Y48" s="58"/>
      <c r="Z48" s="58" t="s">
        <v>51</v>
      </c>
      <c r="AA48" s="58"/>
      <c r="AB48" s="58"/>
      <c r="AC48" s="58"/>
      <c r="AD48" s="58"/>
      <c r="AE48" s="58"/>
      <c r="AF48" s="58"/>
      <c r="AG48" s="58"/>
      <c r="AH48" s="58"/>
      <c r="AI48" s="58"/>
      <c r="AJ48" s="58"/>
      <c r="AK48" s="58"/>
      <c r="AL48" s="58"/>
      <c r="AM48" s="58"/>
      <c r="AN48" s="58"/>
      <c r="AO48" s="58"/>
      <c r="AP48" s="58"/>
      <c r="AQ48" s="58" t="s">
        <v>51</v>
      </c>
      <c r="AR48" s="58"/>
      <c r="AS48" s="58"/>
      <c r="AT48" s="58"/>
      <c r="AU48" s="58"/>
      <c r="AV48" s="58"/>
      <c r="AW48" s="58"/>
      <c r="AX48" s="58"/>
      <c r="AY48" s="58"/>
      <c r="AZ48" s="58"/>
      <c r="BA48" s="58"/>
      <c r="BB48" s="58" t="s">
        <v>51</v>
      </c>
      <c r="BC48" s="58"/>
      <c r="BD48" s="58"/>
      <c r="BE48" s="58" t="s">
        <v>51</v>
      </c>
      <c r="BF48" s="58"/>
      <c r="BG48" s="58" t="s">
        <v>52</v>
      </c>
      <c r="BH48" s="58"/>
      <c r="BI48" s="58"/>
      <c r="BJ48" s="58" t="s">
        <v>51</v>
      </c>
      <c r="BK48" s="58"/>
      <c r="BL48" s="58"/>
      <c r="BM48" s="58"/>
      <c r="BN48" s="58"/>
      <c r="BO48" s="87"/>
    </row>
    <row r="49" spans="1:67" s="25" customFormat="1" ht="91" x14ac:dyDescent="0.2">
      <c r="A49" s="23">
        <v>18</v>
      </c>
      <c r="B49" s="27" t="s">
        <v>94</v>
      </c>
      <c r="C49" s="61" t="s">
        <v>676</v>
      </c>
      <c r="D49" s="130" t="s">
        <v>1064</v>
      </c>
      <c r="E49" s="70" t="s">
        <v>388</v>
      </c>
      <c r="F49" s="17">
        <v>5000</v>
      </c>
      <c r="G49" s="24">
        <v>37637</v>
      </c>
      <c r="H49" s="19" t="s">
        <v>839</v>
      </c>
      <c r="I49" s="20">
        <f t="shared" si="48"/>
        <v>11</v>
      </c>
      <c r="J49" s="22" t="s">
        <v>51</v>
      </c>
      <c r="K49" s="22" t="s">
        <v>51</v>
      </c>
      <c r="L49" s="22"/>
      <c r="M49" s="22"/>
      <c r="N49" s="22"/>
      <c r="O49" s="22"/>
      <c r="P49" s="22"/>
      <c r="Q49" s="22"/>
      <c r="R49" s="22"/>
      <c r="S49" s="22"/>
      <c r="T49" s="22"/>
      <c r="U49" s="22"/>
      <c r="V49" s="22"/>
      <c r="W49" s="22"/>
      <c r="X49" s="22"/>
      <c r="Y49" s="22"/>
      <c r="Z49" s="22" t="s">
        <v>51</v>
      </c>
      <c r="AA49" s="22"/>
      <c r="AB49" s="22"/>
      <c r="AC49" s="22"/>
      <c r="AD49" s="22"/>
      <c r="AE49" s="22"/>
      <c r="AF49" s="22"/>
      <c r="AG49" s="22"/>
      <c r="AH49" s="22"/>
      <c r="AI49" s="22"/>
      <c r="AJ49" s="22"/>
      <c r="AK49" s="22"/>
      <c r="AL49" s="22"/>
      <c r="AM49" s="22"/>
      <c r="AN49" s="22" t="s">
        <v>51</v>
      </c>
      <c r="AO49" s="22"/>
      <c r="AP49" s="22"/>
      <c r="AQ49" s="22" t="s">
        <v>51</v>
      </c>
      <c r="AR49" s="22"/>
      <c r="AS49" s="22"/>
      <c r="AT49" s="22"/>
      <c r="AU49" s="22"/>
      <c r="AV49" s="22"/>
      <c r="AW49" s="22"/>
      <c r="AX49" s="22"/>
      <c r="AY49" s="22"/>
      <c r="AZ49" s="22"/>
      <c r="BA49" s="22"/>
      <c r="BB49" s="22"/>
      <c r="BC49" s="22"/>
      <c r="BD49" s="22"/>
      <c r="BE49" s="22" t="s">
        <v>51</v>
      </c>
      <c r="BF49" s="22"/>
      <c r="BG49" s="22" t="s">
        <v>51</v>
      </c>
      <c r="BH49" s="22" t="s">
        <v>51</v>
      </c>
      <c r="BI49" s="22"/>
      <c r="BJ49" s="22" t="s">
        <v>52</v>
      </c>
      <c r="BK49" s="22" t="s">
        <v>51</v>
      </c>
      <c r="BL49" s="22"/>
      <c r="BM49" s="22" t="s">
        <v>51</v>
      </c>
      <c r="BN49" s="22"/>
      <c r="BO49" s="82"/>
    </row>
    <row r="50" spans="1:67" ht="91" x14ac:dyDescent="0.2">
      <c r="A50" s="117">
        <v>19</v>
      </c>
      <c r="B50" s="124" t="s">
        <v>95</v>
      </c>
      <c r="C50" s="123" t="s">
        <v>677</v>
      </c>
      <c r="D50" s="137" t="s">
        <v>340</v>
      </c>
      <c r="E50" s="31" t="s">
        <v>55</v>
      </c>
      <c r="F50" s="17">
        <v>6000</v>
      </c>
      <c r="G50" s="24">
        <v>37678</v>
      </c>
      <c r="H50" s="19" t="s">
        <v>840</v>
      </c>
      <c r="I50" s="20">
        <f t="shared" si="48"/>
        <v>10</v>
      </c>
      <c r="J50" s="22" t="s">
        <v>51</v>
      </c>
      <c r="K50" s="22" t="s">
        <v>51</v>
      </c>
      <c r="L50" s="22"/>
      <c r="M50" s="22" t="s">
        <v>51</v>
      </c>
      <c r="N50" s="22"/>
      <c r="O50" s="22"/>
      <c r="P50" s="22"/>
      <c r="Q50" s="22"/>
      <c r="R50" s="22"/>
      <c r="S50" s="22"/>
      <c r="T50" s="22"/>
      <c r="U50" s="22"/>
      <c r="V50" s="22"/>
      <c r="W50" s="22"/>
      <c r="X50" s="22"/>
      <c r="Y50" s="22"/>
      <c r="Z50" s="22" t="s">
        <v>51</v>
      </c>
      <c r="AA50" s="22"/>
      <c r="AB50" s="22"/>
      <c r="AC50" s="22"/>
      <c r="AD50" s="22"/>
      <c r="AE50" s="22"/>
      <c r="AF50" s="22"/>
      <c r="AG50" s="22"/>
      <c r="AH50" s="22"/>
      <c r="AI50" s="22"/>
      <c r="AJ50" s="22"/>
      <c r="AK50" s="22"/>
      <c r="AL50" s="22"/>
      <c r="AM50" s="22"/>
      <c r="AN50" s="22"/>
      <c r="AO50" s="22"/>
      <c r="AP50" s="22"/>
      <c r="AQ50" s="22" t="s">
        <v>51</v>
      </c>
      <c r="AR50" s="22"/>
      <c r="AS50" s="22"/>
      <c r="AT50" s="22"/>
      <c r="AU50" s="22"/>
      <c r="AV50" s="22"/>
      <c r="AW50" s="22"/>
      <c r="AX50" s="22"/>
      <c r="AY50" s="22"/>
      <c r="AZ50" s="22"/>
      <c r="BA50" s="22"/>
      <c r="BB50" s="22" t="s">
        <v>52</v>
      </c>
      <c r="BC50" s="22"/>
      <c r="BD50" s="22"/>
      <c r="BE50" s="22" t="s">
        <v>51</v>
      </c>
      <c r="BF50" s="22"/>
      <c r="BG50" s="22" t="s">
        <v>51</v>
      </c>
      <c r="BH50" s="22" t="s">
        <v>51</v>
      </c>
      <c r="BI50" s="22"/>
      <c r="BJ50" s="22" t="s">
        <v>51</v>
      </c>
      <c r="BK50" s="22"/>
      <c r="BL50" s="22"/>
      <c r="BM50" s="22"/>
      <c r="BN50" s="22"/>
      <c r="BO50" s="82"/>
    </row>
    <row r="51" spans="1:67" ht="130" x14ac:dyDescent="0.2">
      <c r="A51" s="23">
        <v>20</v>
      </c>
      <c r="B51" s="27" t="s">
        <v>96</v>
      </c>
      <c r="C51" s="15" t="s">
        <v>1208</v>
      </c>
      <c r="D51" s="130" t="s">
        <v>1207</v>
      </c>
      <c r="E51" s="16" t="s">
        <v>255</v>
      </c>
      <c r="F51" s="17">
        <v>8000</v>
      </c>
      <c r="G51" s="24">
        <v>37706</v>
      </c>
      <c r="H51" s="19" t="s">
        <v>97</v>
      </c>
      <c r="I51" s="20">
        <f t="shared" si="48"/>
        <v>10</v>
      </c>
      <c r="J51" s="22" t="s">
        <v>51</v>
      </c>
      <c r="K51" s="22" t="s">
        <v>51</v>
      </c>
      <c r="L51" s="22"/>
      <c r="M51" s="22"/>
      <c r="N51" s="22"/>
      <c r="O51" s="22"/>
      <c r="P51" s="22"/>
      <c r="Q51" s="22"/>
      <c r="R51" s="22"/>
      <c r="S51" s="22"/>
      <c r="T51" s="22"/>
      <c r="U51" s="22"/>
      <c r="V51" s="22"/>
      <c r="W51" s="22"/>
      <c r="X51" s="22"/>
      <c r="Y51" s="22"/>
      <c r="Z51" s="22" t="s">
        <v>51</v>
      </c>
      <c r="AA51" s="22"/>
      <c r="AB51" s="22"/>
      <c r="AC51" s="22"/>
      <c r="AD51" s="22"/>
      <c r="AE51" s="22"/>
      <c r="AF51" s="22"/>
      <c r="AG51" s="22"/>
      <c r="AH51" s="22"/>
      <c r="AI51" s="22"/>
      <c r="AJ51" s="22" t="s">
        <v>51</v>
      </c>
      <c r="AK51" s="22"/>
      <c r="AL51" s="22"/>
      <c r="AM51" s="22"/>
      <c r="AN51" s="22" t="s">
        <v>51</v>
      </c>
      <c r="AO51" s="22"/>
      <c r="AP51" s="22"/>
      <c r="AQ51" s="22" t="s">
        <v>52</v>
      </c>
      <c r="AR51" s="22"/>
      <c r="AS51" s="22"/>
      <c r="AT51" s="22"/>
      <c r="AU51" s="22"/>
      <c r="AV51" s="22"/>
      <c r="AW51" s="22"/>
      <c r="AX51" s="22"/>
      <c r="AY51" s="22"/>
      <c r="AZ51" s="22"/>
      <c r="BA51" s="22"/>
      <c r="BB51" s="22" t="s">
        <v>51</v>
      </c>
      <c r="BC51" s="22" t="s">
        <v>51</v>
      </c>
      <c r="BD51" s="22"/>
      <c r="BE51" s="22"/>
      <c r="BF51" s="22"/>
      <c r="BG51" s="22"/>
      <c r="BH51" s="22"/>
      <c r="BI51" s="22"/>
      <c r="BJ51" s="22"/>
      <c r="BK51" s="22" t="s">
        <v>51</v>
      </c>
      <c r="BL51" s="22"/>
      <c r="BM51" s="22" t="s">
        <v>51</v>
      </c>
      <c r="BN51" s="22"/>
      <c r="BO51" s="82"/>
    </row>
    <row r="52" spans="1:67" ht="91" x14ac:dyDescent="0.2">
      <c r="A52" s="117">
        <v>21</v>
      </c>
      <c r="B52" s="124" t="s">
        <v>98</v>
      </c>
      <c r="C52" s="123" t="s">
        <v>325</v>
      </c>
      <c r="D52" s="137" t="s">
        <v>341</v>
      </c>
      <c r="E52" s="31" t="s">
        <v>55</v>
      </c>
      <c r="F52" s="17">
        <v>6700</v>
      </c>
      <c r="G52" s="24">
        <v>37734</v>
      </c>
      <c r="H52" s="19" t="s">
        <v>841</v>
      </c>
      <c r="I52" s="20">
        <f t="shared" si="48"/>
        <v>8</v>
      </c>
      <c r="J52" s="22" t="s">
        <v>51</v>
      </c>
      <c r="K52" s="22" t="s">
        <v>51</v>
      </c>
      <c r="L52" s="22"/>
      <c r="M52" s="22"/>
      <c r="N52" s="22"/>
      <c r="O52" s="22"/>
      <c r="P52" s="22"/>
      <c r="Q52" s="22"/>
      <c r="R52" s="22"/>
      <c r="S52" s="22"/>
      <c r="T52" s="22"/>
      <c r="U52" s="22"/>
      <c r="V52" s="22"/>
      <c r="W52" s="22"/>
      <c r="X52" s="22"/>
      <c r="Y52" s="22"/>
      <c r="Z52" s="22" t="s">
        <v>52</v>
      </c>
      <c r="AA52" s="22"/>
      <c r="AB52" s="22"/>
      <c r="AC52" s="22"/>
      <c r="AD52" s="22"/>
      <c r="AE52" s="22"/>
      <c r="AF52" s="22"/>
      <c r="AG52" s="22"/>
      <c r="AH52" s="22"/>
      <c r="AI52" s="22"/>
      <c r="AJ52" s="22"/>
      <c r="AK52" s="22"/>
      <c r="AL52" s="22"/>
      <c r="AM52" s="22"/>
      <c r="AN52" s="22" t="s">
        <v>51</v>
      </c>
      <c r="AO52" s="22"/>
      <c r="AP52" s="22"/>
      <c r="AQ52" s="22"/>
      <c r="AR52" s="22"/>
      <c r="AS52" s="22"/>
      <c r="AT52" s="22"/>
      <c r="AU52" s="22"/>
      <c r="AV52" s="22"/>
      <c r="AW52" s="22"/>
      <c r="AX52" s="22"/>
      <c r="AY52" s="22"/>
      <c r="AZ52" s="22"/>
      <c r="BA52" s="22"/>
      <c r="BB52" s="22" t="s">
        <v>51</v>
      </c>
      <c r="BC52" s="22" t="s">
        <v>51</v>
      </c>
      <c r="BD52" s="22"/>
      <c r="BE52" s="22" t="s">
        <v>51</v>
      </c>
      <c r="BF52" s="22"/>
      <c r="BG52" s="22"/>
      <c r="BH52" s="22"/>
      <c r="BI52" s="22"/>
      <c r="BJ52" s="22" t="s">
        <v>51</v>
      </c>
      <c r="BK52" s="22"/>
      <c r="BL52" s="22"/>
      <c r="BM52" s="22"/>
      <c r="BN52" s="22"/>
      <c r="BO52" s="82"/>
    </row>
    <row r="53" spans="1:67" ht="91" x14ac:dyDescent="0.2">
      <c r="A53" s="117">
        <v>22</v>
      </c>
      <c r="B53" s="124" t="s">
        <v>99</v>
      </c>
      <c r="C53" s="123" t="s">
        <v>993</v>
      </c>
      <c r="D53" s="137" t="s">
        <v>771</v>
      </c>
      <c r="E53" s="31" t="s">
        <v>55</v>
      </c>
      <c r="F53" s="17">
        <v>7000</v>
      </c>
      <c r="G53" s="24">
        <v>37769</v>
      </c>
      <c r="H53" s="19" t="s">
        <v>842</v>
      </c>
      <c r="I53" s="20">
        <f t="shared" si="48"/>
        <v>7</v>
      </c>
      <c r="J53" s="22" t="s">
        <v>51</v>
      </c>
      <c r="K53" s="22" t="s">
        <v>51</v>
      </c>
      <c r="L53" s="22" t="s">
        <v>51</v>
      </c>
      <c r="M53" s="22"/>
      <c r="N53" s="22"/>
      <c r="O53" s="22"/>
      <c r="P53" s="22"/>
      <c r="Q53" s="22"/>
      <c r="R53" s="22"/>
      <c r="S53" s="22"/>
      <c r="T53" s="22"/>
      <c r="U53" s="22"/>
      <c r="V53" s="22"/>
      <c r="W53" s="22"/>
      <c r="X53" s="22"/>
      <c r="Y53" s="22"/>
      <c r="Z53" s="22" t="s">
        <v>51</v>
      </c>
      <c r="AA53" s="22"/>
      <c r="AB53" s="22"/>
      <c r="AC53" s="22"/>
      <c r="AD53" s="22"/>
      <c r="AE53" s="22"/>
      <c r="AF53" s="22"/>
      <c r="AG53" s="22"/>
      <c r="AH53" s="22"/>
      <c r="AI53" s="22"/>
      <c r="AJ53" s="22"/>
      <c r="AK53" s="22"/>
      <c r="AL53" s="22"/>
      <c r="AM53" s="22"/>
      <c r="AN53" s="22" t="s">
        <v>52</v>
      </c>
      <c r="AO53" s="22"/>
      <c r="AP53" s="22"/>
      <c r="AQ53" s="22"/>
      <c r="AR53" s="22"/>
      <c r="AS53" s="22"/>
      <c r="AT53" s="22"/>
      <c r="AU53" s="22"/>
      <c r="AV53" s="22"/>
      <c r="AW53" s="22"/>
      <c r="AX53" s="22"/>
      <c r="AY53" s="22"/>
      <c r="AZ53" s="22"/>
      <c r="BA53" s="22"/>
      <c r="BB53" s="22" t="s">
        <v>49</v>
      </c>
      <c r="BC53" s="22"/>
      <c r="BD53" s="22"/>
      <c r="BE53" s="22" t="s">
        <v>51</v>
      </c>
      <c r="BF53" s="22"/>
      <c r="BG53" s="22" t="s">
        <v>51</v>
      </c>
      <c r="BH53" s="22"/>
      <c r="BI53" s="22"/>
      <c r="BJ53" s="22"/>
      <c r="BK53" s="22"/>
      <c r="BL53" s="22"/>
      <c r="BM53" s="22"/>
      <c r="BN53" s="22"/>
      <c r="BO53" s="82"/>
    </row>
    <row r="54" spans="1:67" ht="91" x14ac:dyDescent="0.2">
      <c r="A54" s="117">
        <v>23</v>
      </c>
      <c r="B54" s="124" t="s">
        <v>100</v>
      </c>
      <c r="C54" s="123" t="s">
        <v>195</v>
      </c>
      <c r="D54" s="137" t="s">
        <v>342</v>
      </c>
      <c r="E54" s="31" t="s">
        <v>55</v>
      </c>
      <c r="F54" s="17">
        <v>5500</v>
      </c>
      <c r="G54" s="24">
        <v>37827</v>
      </c>
      <c r="H54" s="19" t="s">
        <v>843</v>
      </c>
      <c r="I54" s="20">
        <f t="shared" si="48"/>
        <v>5</v>
      </c>
      <c r="J54" s="22" t="s">
        <v>51</v>
      </c>
      <c r="K54" s="22" t="s">
        <v>52</v>
      </c>
      <c r="L54" s="22" t="s">
        <v>51</v>
      </c>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t="s">
        <v>51</v>
      </c>
      <c r="BH54" s="22" t="s">
        <v>51</v>
      </c>
      <c r="BI54" s="22"/>
      <c r="BJ54" s="22" t="s">
        <v>49</v>
      </c>
      <c r="BK54" s="22" t="s">
        <v>49</v>
      </c>
      <c r="BL54" s="22"/>
      <c r="BM54" s="22"/>
      <c r="BN54" s="22"/>
      <c r="BO54" s="82"/>
    </row>
    <row r="55" spans="1:67" ht="91" x14ac:dyDescent="0.2">
      <c r="A55" s="117">
        <v>24</v>
      </c>
      <c r="B55" s="124" t="s">
        <v>101</v>
      </c>
      <c r="C55" s="123" t="s">
        <v>323</v>
      </c>
      <c r="D55" s="137" t="s">
        <v>343</v>
      </c>
      <c r="E55" s="16" t="s">
        <v>256</v>
      </c>
      <c r="F55" s="17">
        <v>8000</v>
      </c>
      <c r="G55" s="24">
        <v>37860</v>
      </c>
      <c r="H55" s="19" t="s">
        <v>844</v>
      </c>
      <c r="I55" s="20">
        <f t="shared" si="48"/>
        <v>6</v>
      </c>
      <c r="J55" s="22" t="s">
        <v>52</v>
      </c>
      <c r="K55" s="22" t="s">
        <v>51</v>
      </c>
      <c r="L55" s="22" t="s">
        <v>51</v>
      </c>
      <c r="M55" s="22"/>
      <c r="N55" s="22"/>
      <c r="O55" s="22"/>
      <c r="P55" s="22"/>
      <c r="Q55" s="22"/>
      <c r="R55" s="22"/>
      <c r="S55" s="22"/>
      <c r="T55" s="22"/>
      <c r="U55" s="22"/>
      <c r="V55" s="22"/>
      <c r="W55" s="22"/>
      <c r="X55" s="22"/>
      <c r="Y55" s="22"/>
      <c r="Z55" s="22" t="s">
        <v>51</v>
      </c>
      <c r="AA55" s="22"/>
      <c r="AB55" s="22"/>
      <c r="AC55" s="22"/>
      <c r="AD55" s="22"/>
      <c r="AE55" s="22"/>
      <c r="AF55" s="22"/>
      <c r="AG55" s="22"/>
      <c r="AH55" s="22"/>
      <c r="AI55" s="22"/>
      <c r="AJ55" s="22"/>
      <c r="AK55" s="22"/>
      <c r="AL55" s="22" t="s">
        <v>51</v>
      </c>
      <c r="AM55" s="22"/>
      <c r="AN55" s="22"/>
      <c r="AO55" s="22"/>
      <c r="AP55" s="22"/>
      <c r="AQ55" s="22"/>
      <c r="AR55" s="22"/>
      <c r="AS55" s="22"/>
      <c r="AT55" s="22"/>
      <c r="AU55" s="22"/>
      <c r="AV55" s="22"/>
      <c r="AW55" s="22"/>
      <c r="AX55" s="22"/>
      <c r="AY55" s="22"/>
      <c r="AZ55" s="22"/>
      <c r="BA55" s="22"/>
      <c r="BB55" s="22"/>
      <c r="BC55" s="22"/>
      <c r="BD55" s="22"/>
      <c r="BE55" s="22"/>
      <c r="BF55" s="22"/>
      <c r="BG55" s="22" t="s">
        <v>51</v>
      </c>
      <c r="BH55" s="22"/>
      <c r="BI55" s="22"/>
      <c r="BJ55" s="22"/>
      <c r="BK55" s="22"/>
      <c r="BL55" s="22"/>
      <c r="BM55" s="22"/>
      <c r="BN55" s="22"/>
      <c r="BO55" s="82"/>
    </row>
    <row r="56" spans="1:67" ht="78" x14ac:dyDescent="0.2">
      <c r="A56" s="117">
        <v>25</v>
      </c>
      <c r="B56" s="124" t="s">
        <v>1003</v>
      </c>
      <c r="C56" s="123" t="s">
        <v>678</v>
      </c>
      <c r="D56" s="137" t="s">
        <v>344</v>
      </c>
      <c r="E56" s="31" t="s">
        <v>55</v>
      </c>
      <c r="F56" s="62" t="s">
        <v>102</v>
      </c>
      <c r="G56" s="24">
        <v>37942</v>
      </c>
      <c r="H56" s="19" t="s">
        <v>103</v>
      </c>
      <c r="I56" s="20">
        <f t="shared" si="48"/>
        <v>6</v>
      </c>
      <c r="J56" s="22"/>
      <c r="K56" s="22" t="s">
        <v>51</v>
      </c>
      <c r="L56" s="22" t="s">
        <v>52</v>
      </c>
      <c r="M56" s="22" t="s">
        <v>51</v>
      </c>
      <c r="N56" s="22"/>
      <c r="O56" s="22"/>
      <c r="P56" s="22"/>
      <c r="Q56" s="22"/>
      <c r="R56" s="22"/>
      <c r="S56" s="22"/>
      <c r="T56" s="22"/>
      <c r="U56" s="22"/>
      <c r="V56" s="22"/>
      <c r="W56" s="22"/>
      <c r="X56" s="22"/>
      <c r="Y56" s="22"/>
      <c r="Z56" s="22"/>
      <c r="AA56" s="22"/>
      <c r="AB56" s="22"/>
      <c r="AC56" s="22"/>
      <c r="AD56" s="22"/>
      <c r="AE56" s="22"/>
      <c r="AF56" s="22"/>
      <c r="AG56" s="22"/>
      <c r="AH56" s="22"/>
      <c r="AI56" s="22"/>
      <c r="AJ56" s="22" t="s">
        <v>51</v>
      </c>
      <c r="AK56" s="22"/>
      <c r="AL56" s="22"/>
      <c r="AM56" s="22"/>
      <c r="AN56" s="22"/>
      <c r="AO56" s="22"/>
      <c r="AP56" s="22"/>
      <c r="AQ56" s="22"/>
      <c r="AR56" s="22"/>
      <c r="AS56" s="22"/>
      <c r="AT56" s="22"/>
      <c r="AU56" s="22"/>
      <c r="AV56" s="22"/>
      <c r="AW56" s="22"/>
      <c r="AX56" s="22"/>
      <c r="AY56" s="22"/>
      <c r="AZ56" s="22"/>
      <c r="BA56" s="22"/>
      <c r="BB56" s="22"/>
      <c r="BC56" s="22"/>
      <c r="BD56" s="22"/>
      <c r="BE56" s="22"/>
      <c r="BF56" s="22"/>
      <c r="BG56" s="22" t="s">
        <v>51</v>
      </c>
      <c r="BH56" s="22"/>
      <c r="BI56" s="22"/>
      <c r="BJ56" s="22" t="s">
        <v>51</v>
      </c>
      <c r="BK56" s="22"/>
      <c r="BL56" s="22"/>
      <c r="BM56" s="22"/>
      <c r="BN56" s="22"/>
      <c r="BO56" s="82"/>
    </row>
    <row r="57" spans="1:67" ht="78" x14ac:dyDescent="0.2">
      <c r="A57" s="117">
        <v>26</v>
      </c>
      <c r="B57" s="124" t="s">
        <v>104</v>
      </c>
      <c r="C57" s="123" t="s">
        <v>679</v>
      </c>
      <c r="D57" s="137" t="s">
        <v>345</v>
      </c>
      <c r="E57" s="31" t="s">
        <v>55</v>
      </c>
      <c r="F57" s="17">
        <v>3500</v>
      </c>
      <c r="G57" s="24">
        <v>38379</v>
      </c>
      <c r="H57" s="19" t="s">
        <v>845</v>
      </c>
      <c r="I57" s="20">
        <f t="shared" si="48"/>
        <v>5</v>
      </c>
      <c r="J57" s="22" t="s">
        <v>51</v>
      </c>
      <c r="K57" s="22" t="s">
        <v>51</v>
      </c>
      <c r="L57" s="22"/>
      <c r="M57" s="22" t="s">
        <v>52</v>
      </c>
      <c r="N57" s="22"/>
      <c r="O57" s="22"/>
      <c r="P57" s="22"/>
      <c r="Q57" s="22"/>
      <c r="R57" s="22"/>
      <c r="S57" s="22"/>
      <c r="T57" s="22"/>
      <c r="U57" s="22"/>
      <c r="V57" s="22"/>
      <c r="W57" s="22"/>
      <c r="X57" s="22"/>
      <c r="Y57" s="22"/>
      <c r="Z57" s="22"/>
      <c r="AA57" s="22"/>
      <c r="AB57" s="22"/>
      <c r="AC57" s="22"/>
      <c r="AD57" s="22"/>
      <c r="AE57" s="22"/>
      <c r="AF57" s="22"/>
      <c r="AG57" s="22"/>
      <c r="AH57" s="22"/>
      <c r="AI57" s="22"/>
      <c r="AJ57" s="22" t="s">
        <v>51</v>
      </c>
      <c r="AK57" s="22"/>
      <c r="AL57" s="22"/>
      <c r="AM57" s="22"/>
      <c r="AN57" s="22"/>
      <c r="AO57" s="22"/>
      <c r="AP57" s="22"/>
      <c r="AQ57" s="22" t="s">
        <v>51</v>
      </c>
      <c r="AR57" s="22"/>
      <c r="AS57" s="22"/>
      <c r="AT57" s="22"/>
      <c r="AU57" s="22"/>
      <c r="AV57" s="22"/>
      <c r="AW57" s="22"/>
      <c r="AX57" s="22"/>
      <c r="AY57" s="22"/>
      <c r="AZ57" s="22"/>
      <c r="BA57" s="22"/>
      <c r="BB57" s="22"/>
      <c r="BC57" s="22" t="s">
        <v>49</v>
      </c>
      <c r="BD57" s="22"/>
      <c r="BE57" s="22"/>
      <c r="BF57" s="22"/>
      <c r="BG57" s="22"/>
      <c r="BH57" s="22" t="s">
        <v>49</v>
      </c>
      <c r="BI57" s="22"/>
      <c r="BJ57" s="22"/>
      <c r="BK57" s="22" t="s">
        <v>49</v>
      </c>
      <c r="BL57" s="22"/>
      <c r="BM57" s="22"/>
      <c r="BN57" s="22"/>
      <c r="BO57" s="82"/>
    </row>
    <row r="58" spans="1:67" ht="91" x14ac:dyDescent="0.2">
      <c r="A58" s="117">
        <v>27</v>
      </c>
      <c r="B58" s="118" t="s">
        <v>105</v>
      </c>
      <c r="C58" s="123" t="s">
        <v>680</v>
      </c>
      <c r="D58" s="137" t="s">
        <v>339</v>
      </c>
      <c r="E58" s="31" t="s">
        <v>55</v>
      </c>
      <c r="F58" s="17">
        <v>4300</v>
      </c>
      <c r="G58" s="24">
        <v>38501</v>
      </c>
      <c r="H58" s="19" t="s">
        <v>846</v>
      </c>
      <c r="I58" s="20">
        <f t="shared" si="48"/>
        <v>3</v>
      </c>
      <c r="J58" s="22" t="s">
        <v>52</v>
      </c>
      <c r="K58" s="22" t="s">
        <v>51</v>
      </c>
      <c r="L58" s="22" t="s">
        <v>49</v>
      </c>
      <c r="M58" s="22"/>
      <c r="N58" s="22"/>
      <c r="O58" s="22"/>
      <c r="P58" s="22"/>
      <c r="Q58" s="22"/>
      <c r="R58" s="22"/>
      <c r="S58" s="22"/>
      <c r="T58" s="22"/>
      <c r="U58" s="22"/>
      <c r="V58" s="22"/>
      <c r="W58" s="22"/>
      <c r="X58" s="22"/>
      <c r="Y58" s="22"/>
      <c r="Z58" s="22"/>
      <c r="AA58" s="22"/>
      <c r="AB58" s="22"/>
      <c r="AC58" s="22"/>
      <c r="AD58" s="22"/>
      <c r="AE58" s="22"/>
      <c r="AF58" s="22"/>
      <c r="AG58" s="22"/>
      <c r="AH58" s="22"/>
      <c r="AI58" s="22"/>
      <c r="AJ58" s="22" t="s">
        <v>49</v>
      </c>
      <c r="AK58" s="22"/>
      <c r="AL58" s="22" t="s">
        <v>49</v>
      </c>
      <c r="AM58" s="22"/>
      <c r="AN58" s="22" t="s">
        <v>51</v>
      </c>
      <c r="AO58" s="22" t="s">
        <v>49</v>
      </c>
      <c r="AP58" s="22"/>
      <c r="AQ58" s="22"/>
      <c r="AR58" s="22"/>
      <c r="AS58" s="22"/>
      <c r="AT58" s="22"/>
      <c r="AU58" s="22"/>
      <c r="AV58" s="22"/>
      <c r="AW58" s="22"/>
      <c r="AX58" s="22"/>
      <c r="AY58" s="22"/>
      <c r="AZ58" s="22"/>
      <c r="BA58" s="22"/>
      <c r="BB58" s="22"/>
      <c r="BC58" s="22"/>
      <c r="BD58" s="22" t="s">
        <v>49</v>
      </c>
      <c r="BE58" s="22"/>
      <c r="BF58" s="22"/>
      <c r="BG58" s="22"/>
      <c r="BH58" s="22" t="s">
        <v>49</v>
      </c>
      <c r="BI58" s="22"/>
      <c r="BJ58" s="22" t="s">
        <v>49</v>
      </c>
      <c r="BK58" s="22"/>
      <c r="BL58" s="22" t="s">
        <v>49</v>
      </c>
      <c r="BM58" s="22"/>
      <c r="BN58" s="22"/>
      <c r="BO58" s="82"/>
    </row>
    <row r="59" spans="1:67" x14ac:dyDescent="0.2">
      <c r="A59" s="23" t="s">
        <v>49</v>
      </c>
      <c r="B59" s="27" t="s">
        <v>106</v>
      </c>
      <c r="C59" s="15" t="s">
        <v>107</v>
      </c>
      <c r="D59" s="130"/>
      <c r="E59" s="16"/>
      <c r="F59" s="17"/>
      <c r="G59" s="24"/>
      <c r="H59" s="19"/>
      <c r="I59" s="20">
        <v>0</v>
      </c>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82"/>
    </row>
    <row r="60" spans="1:67" x14ac:dyDescent="0.2">
      <c r="A60" s="23" t="s">
        <v>49</v>
      </c>
      <c r="B60" s="27" t="s">
        <v>108</v>
      </c>
      <c r="C60" s="15" t="s">
        <v>107</v>
      </c>
      <c r="D60" s="130"/>
      <c r="E60" s="16"/>
      <c r="F60" s="17"/>
      <c r="G60" s="24"/>
      <c r="H60" s="19"/>
      <c r="I60" s="20">
        <v>0</v>
      </c>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82"/>
    </row>
    <row r="61" spans="1:67" x14ac:dyDescent="0.2">
      <c r="A61" s="23" t="s">
        <v>49</v>
      </c>
      <c r="B61" s="14" t="s">
        <v>109</v>
      </c>
      <c r="C61" s="15" t="s">
        <v>107</v>
      </c>
      <c r="D61" s="130"/>
      <c r="E61" s="15"/>
      <c r="F61" s="17"/>
      <c r="G61" s="24"/>
      <c r="H61" s="19"/>
      <c r="I61" s="20">
        <v>0</v>
      </c>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82"/>
    </row>
    <row r="62" spans="1:67" x14ac:dyDescent="0.2">
      <c r="A62" s="23" t="s">
        <v>49</v>
      </c>
      <c r="B62" s="14" t="s">
        <v>110</v>
      </c>
      <c r="C62" s="15" t="s">
        <v>107</v>
      </c>
      <c r="D62" s="130"/>
      <c r="E62" s="15"/>
      <c r="F62" s="17"/>
      <c r="G62" s="24"/>
      <c r="H62" s="19"/>
      <c r="I62" s="20">
        <v>0</v>
      </c>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82"/>
    </row>
    <row r="63" spans="1:67" ht="13.5" thickBot="1" x14ac:dyDescent="0.25">
      <c r="A63" s="32" t="s">
        <v>49</v>
      </c>
      <c r="B63" s="101" t="s">
        <v>286</v>
      </c>
      <c r="C63" s="103"/>
      <c r="D63" s="104"/>
      <c r="E63" s="103"/>
      <c r="F63" s="105"/>
      <c r="G63" s="106"/>
      <c r="H63" s="102"/>
      <c r="I63" s="37"/>
      <c r="J63" s="38" t="s">
        <v>72</v>
      </c>
      <c r="K63" s="38" t="s">
        <v>72</v>
      </c>
      <c r="L63" s="38" t="s">
        <v>72</v>
      </c>
      <c r="M63" s="38" t="s">
        <v>72</v>
      </c>
      <c r="N63" s="38" t="s">
        <v>72</v>
      </c>
      <c r="O63" s="38" t="s">
        <v>72</v>
      </c>
      <c r="P63" s="38" t="s">
        <v>72</v>
      </c>
      <c r="Q63" s="38" t="s">
        <v>72</v>
      </c>
      <c r="R63" s="38" t="s">
        <v>72</v>
      </c>
      <c r="S63" s="38" t="s">
        <v>72</v>
      </c>
      <c r="T63" s="38" t="s">
        <v>72</v>
      </c>
      <c r="U63" s="38" t="s">
        <v>72</v>
      </c>
      <c r="V63" s="38" t="s">
        <v>72</v>
      </c>
      <c r="W63" s="38" t="s">
        <v>72</v>
      </c>
      <c r="X63" s="38" t="s">
        <v>72</v>
      </c>
      <c r="Y63" s="38" t="s">
        <v>72</v>
      </c>
      <c r="Z63" s="38" t="s">
        <v>72</v>
      </c>
      <c r="AA63" s="38" t="s">
        <v>72</v>
      </c>
      <c r="AB63" s="38" t="s">
        <v>72</v>
      </c>
      <c r="AC63" s="38" t="s">
        <v>72</v>
      </c>
      <c r="AD63" s="38" t="s">
        <v>72</v>
      </c>
      <c r="AE63" s="38" t="s">
        <v>72</v>
      </c>
      <c r="AF63" s="38" t="s">
        <v>72</v>
      </c>
      <c r="AG63" s="38" t="s">
        <v>72</v>
      </c>
      <c r="AH63" s="38" t="s">
        <v>72</v>
      </c>
      <c r="AI63" s="38" t="s">
        <v>72</v>
      </c>
      <c r="AJ63" s="38" t="s">
        <v>72</v>
      </c>
      <c r="AK63" s="38" t="s">
        <v>72</v>
      </c>
      <c r="AL63" s="38" t="s">
        <v>72</v>
      </c>
      <c r="AM63" s="38" t="s">
        <v>72</v>
      </c>
      <c r="AN63" s="38" t="s">
        <v>72</v>
      </c>
      <c r="AO63" s="38" t="s">
        <v>72</v>
      </c>
      <c r="AP63" s="38" t="s">
        <v>72</v>
      </c>
      <c r="AQ63" s="38" t="s">
        <v>72</v>
      </c>
      <c r="AR63" s="38" t="s">
        <v>72</v>
      </c>
      <c r="AS63" s="38" t="s">
        <v>72</v>
      </c>
      <c r="AT63" s="38" t="s">
        <v>72</v>
      </c>
      <c r="AU63" s="38" t="s">
        <v>72</v>
      </c>
      <c r="AV63" s="38" t="s">
        <v>72</v>
      </c>
      <c r="AW63" s="38" t="s">
        <v>72</v>
      </c>
      <c r="AX63" s="38" t="s">
        <v>72</v>
      </c>
      <c r="AY63" s="38" t="s">
        <v>72</v>
      </c>
      <c r="AZ63" s="38" t="s">
        <v>72</v>
      </c>
      <c r="BA63" s="38" t="s">
        <v>72</v>
      </c>
      <c r="BB63" s="38" t="s">
        <v>72</v>
      </c>
      <c r="BC63" s="38" t="s">
        <v>72</v>
      </c>
      <c r="BD63" s="38" t="s">
        <v>72</v>
      </c>
      <c r="BE63" s="38" t="s">
        <v>72</v>
      </c>
      <c r="BF63" s="38" t="s">
        <v>72</v>
      </c>
      <c r="BG63" s="38" t="s">
        <v>72</v>
      </c>
      <c r="BH63" s="38" t="s">
        <v>72</v>
      </c>
      <c r="BI63" s="38" t="s">
        <v>72</v>
      </c>
      <c r="BJ63" s="38" t="s">
        <v>72</v>
      </c>
      <c r="BK63" s="38" t="s">
        <v>72</v>
      </c>
      <c r="BL63" s="38" t="s">
        <v>72</v>
      </c>
      <c r="BM63" s="38" t="s">
        <v>72</v>
      </c>
      <c r="BN63" s="38" t="s">
        <v>72</v>
      </c>
      <c r="BO63" s="83" t="s">
        <v>72</v>
      </c>
    </row>
    <row r="64" spans="1:67" ht="13.5" thickBot="1" x14ac:dyDescent="0.25">
      <c r="B64" s="25"/>
      <c r="C64" s="25"/>
      <c r="E64" s="39" t="s">
        <v>62</v>
      </c>
      <c r="F64" s="40">
        <f>AVERAGE(F48:F63)</f>
        <v>5850</v>
      </c>
      <c r="G64" s="26"/>
      <c r="H64" s="210" t="s">
        <v>111</v>
      </c>
      <c r="I64" s="211"/>
      <c r="J64" s="22">
        <f t="shared" ref="J64:R64" si="49">SUM(COUNTIF(J48:J63,"&gt;×"))</f>
        <v>10</v>
      </c>
      <c r="K64" s="22">
        <f t="shared" si="49"/>
        <v>10</v>
      </c>
      <c r="L64" s="22">
        <f t="shared" si="49"/>
        <v>4</v>
      </c>
      <c r="M64" s="22">
        <f t="shared" si="49"/>
        <v>4</v>
      </c>
      <c r="N64" s="22">
        <f t="shared" si="49"/>
        <v>0</v>
      </c>
      <c r="O64" s="22">
        <f t="shared" si="49"/>
        <v>0</v>
      </c>
      <c r="P64" s="22">
        <f t="shared" si="49"/>
        <v>0</v>
      </c>
      <c r="Q64" s="22">
        <f t="shared" si="49"/>
        <v>0</v>
      </c>
      <c r="R64" s="22">
        <f t="shared" si="49"/>
        <v>0</v>
      </c>
      <c r="S64" s="22">
        <f t="shared" ref="S64:AG64" si="50">SUM(COUNTIF(S48:S63,"&gt;×"))</f>
        <v>0</v>
      </c>
      <c r="T64" s="22">
        <f t="shared" si="50"/>
        <v>0</v>
      </c>
      <c r="U64" s="22">
        <f>SUM(COUNTIF(U48:U63,"&gt;×"))</f>
        <v>0</v>
      </c>
      <c r="V64" s="22">
        <f>SUM(COUNTIF(V48:V63,"&gt;×"))</f>
        <v>0</v>
      </c>
      <c r="W64" s="22">
        <f>SUM(COUNTIF(W48:W63,"&gt;×"))</f>
        <v>0</v>
      </c>
      <c r="X64" s="22">
        <f>SUM(COUNTIF(X48:X63,"&gt;×"))</f>
        <v>0</v>
      </c>
      <c r="Y64" s="22">
        <f t="shared" si="50"/>
        <v>0</v>
      </c>
      <c r="Z64" s="22">
        <f>SUM(COUNTIF(Z48:Z63,"&gt;×"))</f>
        <v>7</v>
      </c>
      <c r="AA64" s="22">
        <f>SUM(COUNTIF(AA48:AA63,"&gt;×"))</f>
        <v>0</v>
      </c>
      <c r="AB64" s="22">
        <f>SUM(COUNTIF(AB55:AB63,"&gt;×"))</f>
        <v>0</v>
      </c>
      <c r="AC64" s="22">
        <f>SUM(COUNTIF(AC55:AC63,"&gt;×"))</f>
        <v>0</v>
      </c>
      <c r="AD64" s="22">
        <f t="shared" si="50"/>
        <v>0</v>
      </c>
      <c r="AE64" s="22">
        <f t="shared" si="50"/>
        <v>0</v>
      </c>
      <c r="AF64" s="22">
        <f t="shared" si="50"/>
        <v>0</v>
      </c>
      <c r="AG64" s="22">
        <f t="shared" si="50"/>
        <v>0</v>
      </c>
      <c r="AH64" s="22">
        <f>SUM(COUNTIF(AH48:AH63,"&gt;×"))</f>
        <v>0</v>
      </c>
      <c r="AI64" s="22">
        <f>SUM(COUNTIF(AI48:AI63,"&gt;×"))</f>
        <v>0</v>
      </c>
      <c r="AJ64" s="22">
        <f>SUM(COUNTIF(AJ48:AJ63,"&gt;×"))</f>
        <v>3</v>
      </c>
      <c r="AK64" s="22">
        <f t="shared" ref="AK64:AR64" si="51">SUM(COUNTIF(AK48:AK63,"&gt;×"))</f>
        <v>0</v>
      </c>
      <c r="AL64" s="22">
        <f t="shared" si="51"/>
        <v>1</v>
      </c>
      <c r="AM64" s="22">
        <f t="shared" si="51"/>
        <v>0</v>
      </c>
      <c r="AN64" s="22">
        <f t="shared" si="51"/>
        <v>5</v>
      </c>
      <c r="AO64" s="22">
        <f t="shared" si="51"/>
        <v>0</v>
      </c>
      <c r="AP64" s="22">
        <f t="shared" si="51"/>
        <v>0</v>
      </c>
      <c r="AQ64" s="22">
        <f t="shared" si="51"/>
        <v>5</v>
      </c>
      <c r="AR64" s="22">
        <f t="shared" si="51"/>
        <v>0</v>
      </c>
      <c r="AS64" s="22">
        <f t="shared" ref="AS64:BN64" si="52">SUM(COUNTIF(AS48:AS63,"&gt;×"))</f>
        <v>0</v>
      </c>
      <c r="AT64" s="22">
        <f t="shared" si="52"/>
        <v>0</v>
      </c>
      <c r="AU64" s="22">
        <f t="shared" si="52"/>
        <v>0</v>
      </c>
      <c r="AV64" s="22">
        <f t="shared" si="52"/>
        <v>0</v>
      </c>
      <c r="AW64" s="22">
        <f t="shared" si="52"/>
        <v>0</v>
      </c>
      <c r="AX64" s="22">
        <f t="shared" si="52"/>
        <v>0</v>
      </c>
      <c r="AY64" s="22">
        <f t="shared" si="52"/>
        <v>0</v>
      </c>
      <c r="AZ64" s="22">
        <f t="shared" si="52"/>
        <v>0</v>
      </c>
      <c r="BA64" s="22">
        <f t="shared" si="52"/>
        <v>0</v>
      </c>
      <c r="BB64" s="22">
        <f t="shared" si="52"/>
        <v>4</v>
      </c>
      <c r="BC64" s="22">
        <f t="shared" si="52"/>
        <v>2</v>
      </c>
      <c r="BD64" s="22">
        <f t="shared" si="52"/>
        <v>0</v>
      </c>
      <c r="BE64" s="22">
        <f t="shared" si="52"/>
        <v>5</v>
      </c>
      <c r="BF64" s="22">
        <f t="shared" si="52"/>
        <v>0</v>
      </c>
      <c r="BG64" s="22">
        <f t="shared" si="52"/>
        <v>7</v>
      </c>
      <c r="BH64" s="22">
        <f t="shared" si="52"/>
        <v>3</v>
      </c>
      <c r="BI64" s="22">
        <f t="shared" si="52"/>
        <v>0</v>
      </c>
      <c r="BJ64" s="22">
        <f t="shared" si="52"/>
        <v>5</v>
      </c>
      <c r="BK64" s="22">
        <f t="shared" si="52"/>
        <v>2</v>
      </c>
      <c r="BL64" s="22">
        <f t="shared" si="52"/>
        <v>0</v>
      </c>
      <c r="BM64" s="22">
        <f t="shared" si="52"/>
        <v>2</v>
      </c>
      <c r="BN64" s="22">
        <f t="shared" si="52"/>
        <v>0</v>
      </c>
      <c r="BO64" s="82">
        <f>SUM(COUNTIF(BO48:BO63,"&gt;×"))</f>
        <v>0</v>
      </c>
    </row>
    <row r="65" spans="1:67" ht="13.5" thickBot="1" x14ac:dyDescent="0.25">
      <c r="B65" s="25"/>
      <c r="C65" s="25"/>
      <c r="D65" s="25"/>
      <c r="E65" s="25"/>
      <c r="F65" s="41"/>
      <c r="G65" s="26"/>
      <c r="H65" s="212" t="s">
        <v>64</v>
      </c>
      <c r="I65" s="213"/>
      <c r="J65" s="42">
        <f t="shared" ref="J65:R65" si="53">SUM(J64+J37)</f>
        <v>25</v>
      </c>
      <c r="K65" s="42">
        <f t="shared" si="53"/>
        <v>23</v>
      </c>
      <c r="L65" s="42">
        <f t="shared" si="53"/>
        <v>4</v>
      </c>
      <c r="M65" s="42">
        <f t="shared" si="53"/>
        <v>14</v>
      </c>
      <c r="N65" s="42">
        <f t="shared" si="53"/>
        <v>2</v>
      </c>
      <c r="O65" s="42">
        <f t="shared" si="53"/>
        <v>0</v>
      </c>
      <c r="P65" s="42">
        <f t="shared" si="53"/>
        <v>0</v>
      </c>
      <c r="Q65" s="42">
        <f t="shared" si="53"/>
        <v>0</v>
      </c>
      <c r="R65" s="42">
        <f t="shared" si="53"/>
        <v>0</v>
      </c>
      <c r="S65" s="42">
        <f t="shared" ref="S65:AG65" si="54">SUM(S64+S37)</f>
        <v>0</v>
      </c>
      <c r="T65" s="42">
        <f t="shared" si="54"/>
        <v>0</v>
      </c>
      <c r="U65" s="42">
        <f>SUM(U64+U37)</f>
        <v>0</v>
      </c>
      <c r="V65" s="42">
        <f>SUM(V64+V37)</f>
        <v>2</v>
      </c>
      <c r="W65" s="42">
        <f>SUM(W64+W37)</f>
        <v>0</v>
      </c>
      <c r="X65" s="42">
        <f>SUM(X64+X37)</f>
        <v>0</v>
      </c>
      <c r="Y65" s="42">
        <f t="shared" si="54"/>
        <v>0</v>
      </c>
      <c r="Z65" s="42">
        <f>SUM(Z64+Z37)</f>
        <v>14</v>
      </c>
      <c r="AA65" s="42">
        <f>SUM(AA64+AA37)</f>
        <v>0</v>
      </c>
      <c r="AB65" s="42">
        <f>SUM(AB64+AB44)</f>
        <v>0</v>
      </c>
      <c r="AC65" s="42">
        <f>SUM(AC64+AC44)</f>
        <v>0</v>
      </c>
      <c r="AD65" s="42">
        <f t="shared" si="54"/>
        <v>0</v>
      </c>
      <c r="AE65" s="42">
        <f t="shared" si="54"/>
        <v>0</v>
      </c>
      <c r="AF65" s="42">
        <f t="shared" si="54"/>
        <v>0</v>
      </c>
      <c r="AG65" s="42">
        <f t="shared" si="54"/>
        <v>0</v>
      </c>
      <c r="AH65" s="42">
        <f>SUM(AH64+AH37)</f>
        <v>0</v>
      </c>
      <c r="AI65" s="42">
        <f>SUM(AI64+AI37)</f>
        <v>0</v>
      </c>
      <c r="AJ65" s="42">
        <f>SUM(AJ64+AJ37)</f>
        <v>9</v>
      </c>
      <c r="AK65" s="42">
        <f t="shared" ref="AK65:AR65" si="55">SUM(AK64+AK37)</f>
        <v>0</v>
      </c>
      <c r="AL65" s="42">
        <f t="shared" si="55"/>
        <v>2</v>
      </c>
      <c r="AM65" s="42">
        <f t="shared" si="55"/>
        <v>1</v>
      </c>
      <c r="AN65" s="42">
        <f t="shared" si="55"/>
        <v>5</v>
      </c>
      <c r="AO65" s="42">
        <f t="shared" si="55"/>
        <v>0</v>
      </c>
      <c r="AP65" s="42">
        <f t="shared" si="55"/>
        <v>0</v>
      </c>
      <c r="AQ65" s="42">
        <f t="shared" si="55"/>
        <v>20</v>
      </c>
      <c r="AR65" s="42">
        <f t="shared" si="55"/>
        <v>0</v>
      </c>
      <c r="AS65" s="42">
        <f t="shared" ref="AS65:BN65" si="56">SUM(AS64+AS37)</f>
        <v>0</v>
      </c>
      <c r="AT65" s="42">
        <f t="shared" si="56"/>
        <v>0</v>
      </c>
      <c r="AU65" s="42">
        <f t="shared" si="56"/>
        <v>0</v>
      </c>
      <c r="AV65" s="42">
        <f t="shared" si="56"/>
        <v>0</v>
      </c>
      <c r="AW65" s="42">
        <f t="shared" si="56"/>
        <v>0</v>
      </c>
      <c r="AX65" s="42">
        <f t="shared" si="56"/>
        <v>0</v>
      </c>
      <c r="AY65" s="42">
        <f t="shared" si="56"/>
        <v>0</v>
      </c>
      <c r="AZ65" s="42">
        <f t="shared" si="56"/>
        <v>0</v>
      </c>
      <c r="BA65" s="42">
        <f t="shared" si="56"/>
        <v>0</v>
      </c>
      <c r="BB65" s="42">
        <f t="shared" si="56"/>
        <v>13</v>
      </c>
      <c r="BC65" s="42">
        <f t="shared" si="56"/>
        <v>10</v>
      </c>
      <c r="BD65" s="42">
        <f t="shared" si="56"/>
        <v>0</v>
      </c>
      <c r="BE65" s="42">
        <f t="shared" si="56"/>
        <v>18</v>
      </c>
      <c r="BF65" s="42">
        <f t="shared" si="56"/>
        <v>14</v>
      </c>
      <c r="BG65" s="42">
        <f t="shared" si="56"/>
        <v>12</v>
      </c>
      <c r="BH65" s="42">
        <f t="shared" si="56"/>
        <v>12</v>
      </c>
      <c r="BI65" s="42">
        <f t="shared" si="56"/>
        <v>8</v>
      </c>
      <c r="BJ65" s="42">
        <f t="shared" si="56"/>
        <v>7</v>
      </c>
      <c r="BK65" s="42">
        <f t="shared" si="56"/>
        <v>3</v>
      </c>
      <c r="BL65" s="42">
        <f t="shared" si="56"/>
        <v>0</v>
      </c>
      <c r="BM65" s="42">
        <f t="shared" si="56"/>
        <v>2</v>
      </c>
      <c r="BN65" s="42">
        <f t="shared" si="56"/>
        <v>2</v>
      </c>
      <c r="BO65" s="88">
        <f>SUM(BO64+BO37)</f>
        <v>0</v>
      </c>
    </row>
    <row r="66" spans="1:67" x14ac:dyDescent="0.2">
      <c r="A66" s="25"/>
      <c r="B66" s="25"/>
      <c r="F66" s="41"/>
      <c r="G66" s="26"/>
      <c r="H66" s="210" t="s">
        <v>112</v>
      </c>
      <c r="I66" s="211"/>
      <c r="J66" s="43">
        <f t="shared" ref="J66:R66" si="57">SUM(COUNTIF(J48:J63,"&gt;=幹事"))</f>
        <v>2</v>
      </c>
      <c r="K66" s="43">
        <f t="shared" si="57"/>
        <v>1</v>
      </c>
      <c r="L66" s="43">
        <f t="shared" si="57"/>
        <v>1</v>
      </c>
      <c r="M66" s="43">
        <f t="shared" si="57"/>
        <v>1</v>
      </c>
      <c r="N66" s="43">
        <f t="shared" si="57"/>
        <v>0</v>
      </c>
      <c r="O66" s="43">
        <f t="shared" si="57"/>
        <v>0</v>
      </c>
      <c r="P66" s="43">
        <f t="shared" si="57"/>
        <v>0</v>
      </c>
      <c r="Q66" s="43">
        <f t="shared" si="57"/>
        <v>0</v>
      </c>
      <c r="R66" s="43">
        <f t="shared" si="57"/>
        <v>0</v>
      </c>
      <c r="S66" s="43">
        <f t="shared" ref="S66:AG66" si="58">SUM(COUNTIF(S48:S63,"&gt;=幹事"))</f>
        <v>0</v>
      </c>
      <c r="T66" s="43">
        <f t="shared" si="58"/>
        <v>0</v>
      </c>
      <c r="U66" s="43">
        <f>SUM(COUNTIF(U48:U63,"&gt;=幹事"))</f>
        <v>0</v>
      </c>
      <c r="V66" s="43">
        <f>SUM(COUNTIF(V48:V63,"&gt;=幹事"))</f>
        <v>0</v>
      </c>
      <c r="W66" s="43">
        <f>SUM(COUNTIF(W48:W63,"&gt;=幹事"))</f>
        <v>0</v>
      </c>
      <c r="X66" s="43">
        <f>SUM(COUNTIF(X48:X63,"&gt;=幹事"))</f>
        <v>0</v>
      </c>
      <c r="Y66" s="43">
        <f t="shared" si="58"/>
        <v>0</v>
      </c>
      <c r="Z66" s="43">
        <f>SUM(COUNTIF(Z48:Z63,"&gt;=幹事"))</f>
        <v>1</v>
      </c>
      <c r="AA66" s="43">
        <f>SUM(COUNTIF(AA48:AA63,"&gt;=幹事"))</f>
        <v>0</v>
      </c>
      <c r="AB66" s="43">
        <f>SUM(COUNTIF(AB55:AB63,"&gt;=幹事"))</f>
        <v>0</v>
      </c>
      <c r="AC66" s="43">
        <f>SUM(COUNTIF(AC55:AC63,"&gt;=幹事"))</f>
        <v>0</v>
      </c>
      <c r="AD66" s="43">
        <f t="shared" si="58"/>
        <v>0</v>
      </c>
      <c r="AE66" s="43">
        <f t="shared" si="58"/>
        <v>0</v>
      </c>
      <c r="AF66" s="43">
        <f t="shared" si="58"/>
        <v>0</v>
      </c>
      <c r="AG66" s="43">
        <f t="shared" si="58"/>
        <v>0</v>
      </c>
      <c r="AH66" s="43">
        <f>SUM(COUNTIF(AH48:AH63,"&gt;=幹事"))</f>
        <v>0</v>
      </c>
      <c r="AI66" s="43">
        <f>SUM(COUNTIF(AI48:AI63,"&gt;=幹事"))</f>
        <v>0</v>
      </c>
      <c r="AJ66" s="43">
        <f>SUM(COUNTIF(AJ48:AJ63,"&gt;=幹事"))</f>
        <v>0</v>
      </c>
      <c r="AK66" s="43">
        <f t="shared" ref="AK66:AR66" si="59">SUM(COUNTIF(AK48:AK63,"&gt;=幹事"))</f>
        <v>0</v>
      </c>
      <c r="AL66" s="43">
        <f t="shared" si="59"/>
        <v>0</v>
      </c>
      <c r="AM66" s="43">
        <f t="shared" si="59"/>
        <v>0</v>
      </c>
      <c r="AN66" s="43">
        <f t="shared" si="59"/>
        <v>1</v>
      </c>
      <c r="AO66" s="43">
        <f t="shared" si="59"/>
        <v>0</v>
      </c>
      <c r="AP66" s="43">
        <f t="shared" si="59"/>
        <v>0</v>
      </c>
      <c r="AQ66" s="43">
        <f t="shared" si="59"/>
        <v>1</v>
      </c>
      <c r="AR66" s="43">
        <f t="shared" si="59"/>
        <v>0</v>
      </c>
      <c r="AS66" s="43">
        <f t="shared" ref="AS66:BN66" si="60">SUM(COUNTIF(AS48:AS63,"&gt;=幹事"))</f>
        <v>0</v>
      </c>
      <c r="AT66" s="43">
        <f t="shared" si="60"/>
        <v>0</v>
      </c>
      <c r="AU66" s="43">
        <f t="shared" si="60"/>
        <v>0</v>
      </c>
      <c r="AV66" s="43">
        <f t="shared" si="60"/>
        <v>0</v>
      </c>
      <c r="AW66" s="43">
        <f t="shared" si="60"/>
        <v>0</v>
      </c>
      <c r="AX66" s="43">
        <f t="shared" si="60"/>
        <v>0</v>
      </c>
      <c r="AY66" s="43">
        <f t="shared" si="60"/>
        <v>0</v>
      </c>
      <c r="AZ66" s="43">
        <f t="shared" si="60"/>
        <v>0</v>
      </c>
      <c r="BA66" s="43">
        <f t="shared" si="60"/>
        <v>0</v>
      </c>
      <c r="BB66" s="43">
        <f t="shared" si="60"/>
        <v>1</v>
      </c>
      <c r="BC66" s="43">
        <f t="shared" si="60"/>
        <v>0</v>
      </c>
      <c r="BD66" s="43">
        <f t="shared" si="60"/>
        <v>0</v>
      </c>
      <c r="BE66" s="43">
        <f t="shared" si="60"/>
        <v>0</v>
      </c>
      <c r="BF66" s="43">
        <f t="shared" si="60"/>
        <v>0</v>
      </c>
      <c r="BG66" s="43">
        <f t="shared" si="60"/>
        <v>1</v>
      </c>
      <c r="BH66" s="43">
        <f t="shared" si="60"/>
        <v>0</v>
      </c>
      <c r="BI66" s="43">
        <f t="shared" si="60"/>
        <v>0</v>
      </c>
      <c r="BJ66" s="43">
        <f t="shared" si="60"/>
        <v>1</v>
      </c>
      <c r="BK66" s="43">
        <f t="shared" si="60"/>
        <v>0</v>
      </c>
      <c r="BL66" s="43">
        <f t="shared" si="60"/>
        <v>0</v>
      </c>
      <c r="BM66" s="43">
        <f t="shared" si="60"/>
        <v>0</v>
      </c>
      <c r="BN66" s="43">
        <f t="shared" si="60"/>
        <v>0</v>
      </c>
      <c r="BO66" s="86">
        <f>SUM(COUNTIF(BO48:BO63,"&gt;=幹事"))</f>
        <v>0</v>
      </c>
    </row>
    <row r="67" spans="1:67" ht="13.5" thickBot="1" x14ac:dyDescent="0.25">
      <c r="A67" s="25"/>
      <c r="B67" s="25"/>
      <c r="F67" s="41"/>
      <c r="G67" s="26"/>
      <c r="H67" s="212" t="s">
        <v>66</v>
      </c>
      <c r="I67" s="213"/>
      <c r="J67" s="69">
        <f t="shared" ref="J67:R67" si="61">SUM(J66+J39)</f>
        <v>3</v>
      </c>
      <c r="K67" s="69">
        <f t="shared" si="61"/>
        <v>2</v>
      </c>
      <c r="L67" s="69">
        <f t="shared" si="61"/>
        <v>1</v>
      </c>
      <c r="M67" s="69">
        <f t="shared" si="61"/>
        <v>3</v>
      </c>
      <c r="N67" s="69">
        <f t="shared" si="61"/>
        <v>1</v>
      </c>
      <c r="O67" s="69">
        <f t="shared" si="61"/>
        <v>0</v>
      </c>
      <c r="P67" s="69">
        <f t="shared" si="61"/>
        <v>0</v>
      </c>
      <c r="Q67" s="69">
        <f t="shared" si="61"/>
        <v>0</v>
      </c>
      <c r="R67" s="69">
        <f t="shared" si="61"/>
        <v>0</v>
      </c>
      <c r="S67" s="69">
        <f t="shared" ref="S67:AG67" si="62">SUM(S66+S39)</f>
        <v>0</v>
      </c>
      <c r="T67" s="69">
        <f t="shared" si="62"/>
        <v>0</v>
      </c>
      <c r="U67" s="69">
        <f>SUM(U66+U39)</f>
        <v>0</v>
      </c>
      <c r="V67" s="69">
        <f>SUM(V66+V39)</f>
        <v>0</v>
      </c>
      <c r="W67" s="69">
        <f>SUM(W66+W39)</f>
        <v>0</v>
      </c>
      <c r="X67" s="69">
        <f>SUM(X66+X39)</f>
        <v>0</v>
      </c>
      <c r="Y67" s="69">
        <f t="shared" si="62"/>
        <v>0</v>
      </c>
      <c r="Z67" s="69">
        <f>SUM(Z66+Z39)</f>
        <v>2</v>
      </c>
      <c r="AA67" s="69">
        <f>SUM(AA66+AA39)</f>
        <v>0</v>
      </c>
      <c r="AB67" s="69">
        <f>SUM(AB66+AB46)</f>
        <v>0</v>
      </c>
      <c r="AC67" s="69">
        <f>SUM(AC66+AC46)</f>
        <v>0</v>
      </c>
      <c r="AD67" s="69">
        <f t="shared" si="62"/>
        <v>0</v>
      </c>
      <c r="AE67" s="69">
        <f t="shared" si="62"/>
        <v>0</v>
      </c>
      <c r="AF67" s="69">
        <f t="shared" si="62"/>
        <v>0</v>
      </c>
      <c r="AG67" s="69">
        <f t="shared" si="62"/>
        <v>0</v>
      </c>
      <c r="AH67" s="69">
        <f>SUM(AH66+AH39)</f>
        <v>0</v>
      </c>
      <c r="AI67" s="69">
        <f>SUM(AI66+AI39)</f>
        <v>0</v>
      </c>
      <c r="AJ67" s="69">
        <f>SUM(AJ66+AJ39)</f>
        <v>1</v>
      </c>
      <c r="AK67" s="69">
        <f t="shared" ref="AK67:AR67" si="63">SUM(AK66+AK39)</f>
        <v>0</v>
      </c>
      <c r="AL67" s="69">
        <f t="shared" si="63"/>
        <v>0</v>
      </c>
      <c r="AM67" s="69">
        <f t="shared" si="63"/>
        <v>0</v>
      </c>
      <c r="AN67" s="69">
        <f t="shared" si="63"/>
        <v>1</v>
      </c>
      <c r="AO67" s="69">
        <f t="shared" si="63"/>
        <v>0</v>
      </c>
      <c r="AP67" s="69">
        <f t="shared" si="63"/>
        <v>0</v>
      </c>
      <c r="AQ67" s="69">
        <f t="shared" si="63"/>
        <v>3</v>
      </c>
      <c r="AR67" s="69">
        <f t="shared" si="63"/>
        <v>0</v>
      </c>
      <c r="AS67" s="69">
        <f t="shared" ref="AS67:BN67" si="64">SUM(AS66+AS39)</f>
        <v>0</v>
      </c>
      <c r="AT67" s="69">
        <f t="shared" si="64"/>
        <v>0</v>
      </c>
      <c r="AU67" s="69">
        <f t="shared" si="64"/>
        <v>0</v>
      </c>
      <c r="AV67" s="69">
        <f t="shared" si="64"/>
        <v>0</v>
      </c>
      <c r="AW67" s="69">
        <f t="shared" si="64"/>
        <v>0</v>
      </c>
      <c r="AX67" s="69">
        <f t="shared" si="64"/>
        <v>0</v>
      </c>
      <c r="AY67" s="69">
        <f t="shared" si="64"/>
        <v>0</v>
      </c>
      <c r="AZ67" s="69">
        <f t="shared" si="64"/>
        <v>0</v>
      </c>
      <c r="BA67" s="69">
        <f t="shared" si="64"/>
        <v>0</v>
      </c>
      <c r="BB67" s="69">
        <f t="shared" si="64"/>
        <v>2</v>
      </c>
      <c r="BC67" s="69">
        <f t="shared" si="64"/>
        <v>1</v>
      </c>
      <c r="BD67" s="69">
        <f t="shared" si="64"/>
        <v>0</v>
      </c>
      <c r="BE67" s="69">
        <f t="shared" si="64"/>
        <v>1</v>
      </c>
      <c r="BF67" s="69">
        <f t="shared" si="64"/>
        <v>2</v>
      </c>
      <c r="BG67" s="69">
        <f t="shared" si="64"/>
        <v>2</v>
      </c>
      <c r="BH67" s="69">
        <f t="shared" si="64"/>
        <v>1</v>
      </c>
      <c r="BI67" s="69">
        <f t="shared" si="64"/>
        <v>0</v>
      </c>
      <c r="BJ67" s="69">
        <f t="shared" si="64"/>
        <v>1</v>
      </c>
      <c r="BK67" s="69">
        <f t="shared" si="64"/>
        <v>0</v>
      </c>
      <c r="BL67" s="69">
        <f t="shared" si="64"/>
        <v>0</v>
      </c>
      <c r="BM67" s="69">
        <f t="shared" si="64"/>
        <v>0</v>
      </c>
      <c r="BN67" s="69">
        <f t="shared" si="64"/>
        <v>0</v>
      </c>
      <c r="BO67" s="89">
        <f>SUM(BO66+BO39)</f>
        <v>0</v>
      </c>
    </row>
    <row r="68" spans="1:67" ht="17" thickBot="1" x14ac:dyDescent="0.3">
      <c r="D68" s="4"/>
      <c r="E68" s="4"/>
    </row>
    <row r="69" spans="1:67" x14ac:dyDescent="0.2">
      <c r="I69" t="s">
        <v>649</v>
      </c>
      <c r="J69" s="44" t="s">
        <v>52</v>
      </c>
      <c r="K69" s="7" t="s">
        <v>52</v>
      </c>
      <c r="L69" s="7"/>
      <c r="M69" s="7"/>
      <c r="N69" s="7"/>
      <c r="O69" s="7"/>
      <c r="P69" s="45" t="s">
        <v>49</v>
      </c>
      <c r="Q69" s="7" t="s">
        <v>71</v>
      </c>
      <c r="R69" s="7"/>
      <c r="S69" s="46"/>
      <c r="T69" s="77"/>
      <c r="U69" s="7" t="s">
        <v>168</v>
      </c>
      <c r="V69" s="7"/>
      <c r="W69" s="7"/>
      <c r="X69" s="7"/>
      <c r="Y69" s="7"/>
      <c r="Z69" s="46"/>
      <c r="AA69"/>
      <c r="AB69"/>
      <c r="AC69"/>
      <c r="AD69"/>
      <c r="AF69"/>
      <c r="AG69"/>
      <c r="AI69"/>
      <c r="AJ69"/>
      <c r="AK69"/>
      <c r="AM69"/>
      <c r="AN69"/>
      <c r="AO69"/>
      <c r="AQ69"/>
      <c r="AR69"/>
      <c r="AS69"/>
      <c r="AT69"/>
      <c r="AU69"/>
      <c r="AW69"/>
      <c r="AX69"/>
      <c r="AY69"/>
      <c r="BA69"/>
      <c r="BB69"/>
      <c r="BC69"/>
      <c r="BD69"/>
      <c r="BE69"/>
      <c r="BF69"/>
      <c r="BG69"/>
      <c r="BH69"/>
      <c r="BI69"/>
      <c r="BK69"/>
      <c r="BL69"/>
      <c r="BM69"/>
      <c r="BN69"/>
      <c r="BO69"/>
    </row>
    <row r="70" spans="1:67" x14ac:dyDescent="0.2">
      <c r="J70" s="47" t="s">
        <v>69</v>
      </c>
      <c r="K70" s="48" t="s">
        <v>70</v>
      </c>
      <c r="L70" s="48"/>
      <c r="M70" s="48"/>
      <c r="N70" s="48"/>
      <c r="O70" s="48"/>
      <c r="P70" s="75" t="s">
        <v>67</v>
      </c>
      <c r="Q70" s="49" t="s">
        <v>68</v>
      </c>
      <c r="R70" s="50"/>
      <c r="S70" s="51"/>
      <c r="T70" s="76"/>
      <c r="U70" s="49"/>
      <c r="V70" s="50"/>
      <c r="W70" s="50"/>
      <c r="X70" s="50"/>
      <c r="Y70" s="50"/>
      <c r="Z70" s="51"/>
      <c r="AA70"/>
      <c r="AB70"/>
      <c r="AC70"/>
      <c r="AD70"/>
      <c r="AF70"/>
      <c r="AG70"/>
      <c r="AI70"/>
      <c r="AJ70"/>
      <c r="AK70"/>
      <c r="AM70"/>
      <c r="AN70"/>
      <c r="AO70"/>
      <c r="AQ70"/>
      <c r="AR70"/>
      <c r="AS70"/>
      <c r="AT70"/>
      <c r="AU70"/>
      <c r="AW70"/>
      <c r="AX70"/>
      <c r="AY70"/>
      <c r="BA70"/>
      <c r="BB70"/>
      <c r="BC70"/>
      <c r="BD70"/>
      <c r="BE70"/>
      <c r="BF70"/>
      <c r="BG70"/>
      <c r="BH70"/>
      <c r="BI70"/>
      <c r="BK70"/>
      <c r="BL70"/>
      <c r="BM70"/>
      <c r="BN70"/>
      <c r="BO70"/>
    </row>
    <row r="71" spans="1:67" ht="13.5" thickBot="1" x14ac:dyDescent="0.25">
      <c r="J71" s="78" t="s">
        <v>167</v>
      </c>
      <c r="K71" s="52" t="s">
        <v>1002</v>
      </c>
      <c r="L71" s="53"/>
      <c r="M71" s="54"/>
      <c r="N71" s="54"/>
      <c r="O71" s="54"/>
      <c r="P71" s="55" t="s">
        <v>72</v>
      </c>
      <c r="Q71" s="52" t="s">
        <v>73</v>
      </c>
      <c r="R71" s="53"/>
      <c r="S71" s="56"/>
      <c r="T71" s="55"/>
      <c r="U71" s="52"/>
      <c r="V71" s="53"/>
      <c r="W71" s="53"/>
      <c r="X71" s="53"/>
      <c r="Y71" s="53"/>
      <c r="Z71" s="56"/>
      <c r="AA71"/>
      <c r="AB71"/>
      <c r="AC71"/>
      <c r="AD71"/>
      <c r="AF71"/>
      <c r="AG71"/>
      <c r="AI71"/>
      <c r="AJ71"/>
      <c r="AK71"/>
      <c r="AM71"/>
      <c r="AN71"/>
      <c r="AO71"/>
      <c r="AQ71"/>
      <c r="AR71"/>
      <c r="AS71"/>
      <c r="AT71"/>
      <c r="AU71"/>
      <c r="AW71"/>
      <c r="AX71"/>
      <c r="AY71"/>
      <c r="BA71"/>
      <c r="BB71"/>
      <c r="BC71"/>
      <c r="BD71"/>
      <c r="BE71"/>
      <c r="BF71"/>
      <c r="BG71"/>
      <c r="BH71"/>
      <c r="BI71"/>
      <c r="BK71"/>
      <c r="BL71"/>
      <c r="BM71"/>
      <c r="BN71"/>
      <c r="BO71"/>
    </row>
    <row r="72" spans="1:67" ht="13.5" thickBot="1" x14ac:dyDescent="0.25"/>
    <row r="73" spans="1:67" x14ac:dyDescent="0.2">
      <c r="A73" s="285" t="s">
        <v>1</v>
      </c>
      <c r="B73" s="285" t="s">
        <v>3</v>
      </c>
      <c r="C73" s="285" t="s">
        <v>5</v>
      </c>
      <c r="D73" s="285" t="str">
        <f>D5</f>
        <v>住所／情報(2023/1/1全確認)</v>
      </c>
      <c r="E73" s="287" t="str">
        <f>E5</f>
        <v>URL(公式HPのみ)
(2024/1/1全確認)</v>
      </c>
      <c r="F73" s="289" t="s">
        <v>7</v>
      </c>
      <c r="G73" s="285" t="s">
        <v>9</v>
      </c>
      <c r="H73" s="291" t="s">
        <v>11</v>
      </c>
      <c r="I73" s="220" t="s">
        <v>13</v>
      </c>
      <c r="J73" s="7" t="s">
        <v>14</v>
      </c>
      <c r="K73" s="7"/>
      <c r="L73" s="8"/>
      <c r="M73" s="8"/>
      <c r="N73" s="8"/>
      <c r="O73" s="8"/>
      <c r="P73" s="7"/>
      <c r="Q73" s="7"/>
      <c r="R73" s="8"/>
      <c r="S73" s="8"/>
      <c r="T73" s="8"/>
      <c r="U73" s="8"/>
      <c r="V73" s="8"/>
      <c r="W73" s="8"/>
      <c r="X73" s="8"/>
      <c r="Y73" s="8"/>
      <c r="Z73" s="8"/>
      <c r="AA73" s="8"/>
      <c r="AB73" s="8"/>
      <c r="AC73" s="8"/>
      <c r="AD73" s="8"/>
      <c r="AE73" s="8"/>
      <c r="AF73" s="8"/>
      <c r="AG73" s="8"/>
      <c r="AH73" s="8"/>
      <c r="AI73" s="8"/>
      <c r="AJ73" s="8"/>
      <c r="AK73" s="8"/>
      <c r="AL73" s="8"/>
      <c r="AM73" s="8"/>
      <c r="AN73" s="8"/>
      <c r="AO73" s="8"/>
      <c r="AP73" s="8"/>
      <c r="AQ73" s="7"/>
      <c r="AR73" s="8"/>
      <c r="AS73" s="8"/>
      <c r="AT73" s="8"/>
      <c r="AU73" s="8"/>
      <c r="AV73" s="8"/>
      <c r="AW73" s="8"/>
      <c r="AX73" s="8"/>
      <c r="AY73" s="8"/>
      <c r="AZ73" s="8"/>
      <c r="BA73" s="8"/>
      <c r="BB73" s="7"/>
      <c r="BC73" s="8"/>
      <c r="BD73" s="8"/>
      <c r="BE73" s="8"/>
      <c r="BF73" s="8"/>
      <c r="BG73" s="8"/>
      <c r="BH73" s="8"/>
      <c r="BI73" s="8"/>
      <c r="BJ73" s="8"/>
      <c r="BK73" s="8"/>
      <c r="BL73" s="8"/>
      <c r="BM73" s="8"/>
      <c r="BN73" s="8"/>
      <c r="BO73" s="9"/>
    </row>
    <row r="74" spans="1:67" s="2" customFormat="1" ht="26.5" thickBot="1" x14ac:dyDescent="0.25">
      <c r="A74" s="286"/>
      <c r="B74" s="286"/>
      <c r="C74" s="286"/>
      <c r="D74" s="286"/>
      <c r="E74" s="288"/>
      <c r="F74" s="290"/>
      <c r="G74" s="286"/>
      <c r="H74" s="292"/>
      <c r="I74" s="221"/>
      <c r="J74" s="10" t="str">
        <f t="shared" ref="J74:R74" si="65">J6</f>
        <v>Tosh</v>
      </c>
      <c r="K74" s="11" t="str">
        <f t="shared" si="65"/>
        <v>岸野姉</v>
      </c>
      <c r="L74" s="11" t="str">
        <f t="shared" si="65"/>
        <v>善恵姉</v>
      </c>
      <c r="M74" s="11" t="str">
        <f t="shared" si="65"/>
        <v>上野兄</v>
      </c>
      <c r="N74" s="11" t="str">
        <f t="shared" si="65"/>
        <v>Amita
姉</v>
      </c>
      <c r="O74" s="11" t="str">
        <f t="shared" si="65"/>
        <v>長島兄</v>
      </c>
      <c r="P74" s="11" t="str">
        <f t="shared" si="65"/>
        <v>悠姉</v>
      </c>
      <c r="Q74" s="11" t="str">
        <f t="shared" si="65"/>
        <v>Tanmay兄</v>
      </c>
      <c r="R74" s="11" t="str">
        <f t="shared" si="65"/>
        <v>前川
浩)兄</v>
      </c>
      <c r="S74" s="11" t="str">
        <f t="shared" ref="S74:AG74" si="66">S6</f>
        <v>前川
紀)姉</v>
      </c>
      <c r="T74" s="11" t="str">
        <f t="shared" si="66"/>
        <v>前川
あ))姉</v>
      </c>
      <c r="U74" s="11" t="str">
        <f>U6</f>
        <v>千恵美姉</v>
      </c>
      <c r="V74" s="11" t="str">
        <f>V6</f>
        <v>柴田兄</v>
      </c>
      <c r="W74" s="11" t="str">
        <f>W6</f>
        <v>須坂姉</v>
      </c>
      <c r="X74" s="11" t="str">
        <f>X6</f>
        <v>勇輝兄</v>
      </c>
      <c r="Y74" s="11" t="str">
        <f t="shared" si="66"/>
        <v>Nimish兄</v>
      </c>
      <c r="Z74" s="71" t="str">
        <f>Z6</f>
        <v>亜紀子姉</v>
      </c>
      <c r="AA74" s="71" t="str">
        <f>AA6</f>
        <v>山田兄</v>
      </c>
      <c r="AB74" s="71"/>
      <c r="AC74" s="71"/>
      <c r="AD74" s="71" t="str">
        <f t="shared" si="66"/>
        <v>原園姉</v>
      </c>
      <c r="AE74" s="71" t="str">
        <f t="shared" si="66"/>
        <v>渡部姉</v>
      </c>
      <c r="AF74" s="71" t="str">
        <f t="shared" si="66"/>
        <v>香織姉</v>
      </c>
      <c r="AG74" s="71" t="str">
        <f t="shared" si="66"/>
        <v>田嶋姉</v>
      </c>
      <c r="AH74" s="71" t="str">
        <f>AH6</f>
        <v>藤田兄</v>
      </c>
      <c r="AI74" s="71" t="str">
        <f>AI6</f>
        <v>藤田姉</v>
      </c>
      <c r="AJ74" s="71" t="str">
        <f>AJ6</f>
        <v>佐藤兄</v>
      </c>
      <c r="AK74" s="71" t="str">
        <f t="shared" ref="AK74:AR74" si="67">AK6</f>
        <v>島尾姉</v>
      </c>
      <c r="AL74" s="71" t="str">
        <f t="shared" si="67"/>
        <v>風間兄</v>
      </c>
      <c r="AM74" s="71" t="str">
        <f t="shared" si="67"/>
        <v>風間姉</v>
      </c>
      <c r="AN74" s="71" t="str">
        <f t="shared" si="67"/>
        <v>福田姉</v>
      </c>
      <c r="AO74" s="71" t="str">
        <f t="shared" si="67"/>
        <v>中村兄</v>
      </c>
      <c r="AP74" s="71" t="str">
        <f t="shared" si="67"/>
        <v>名久井兄</v>
      </c>
      <c r="AQ74" s="71" t="str">
        <f t="shared" si="67"/>
        <v>山中兄</v>
      </c>
      <c r="AR74" s="71" t="str">
        <f t="shared" si="67"/>
        <v>山中姉</v>
      </c>
      <c r="AS74" s="71" t="str">
        <f t="shared" ref="AS74:BD74" si="68">AS6</f>
        <v>西宇兄</v>
      </c>
      <c r="AT74" s="71" t="str">
        <f>AT6</f>
        <v>岡本姉</v>
      </c>
      <c r="AU74" s="71" t="str">
        <f>AU6</f>
        <v>早川姉</v>
      </c>
      <c r="AV74" s="71" t="str">
        <f>AV6</f>
        <v>佐奈子姉</v>
      </c>
      <c r="AW74" s="71" t="str">
        <f>AW6</f>
        <v>秋山姉</v>
      </c>
      <c r="AX74" s="71" t="str">
        <f>AX6</f>
        <v>田中兄</v>
      </c>
      <c r="AY74" s="71" t="str">
        <f t="shared" si="68"/>
        <v>星島姉</v>
      </c>
      <c r="AZ74" s="71" t="str">
        <f t="shared" si="68"/>
        <v>安谷屋兄</v>
      </c>
      <c r="BA74" s="71" t="str">
        <f t="shared" si="68"/>
        <v>菅谷兄</v>
      </c>
      <c r="BB74" s="71" t="str">
        <f t="shared" si="68"/>
        <v>中嶌姉</v>
      </c>
      <c r="BC74" s="71" t="str">
        <f t="shared" si="68"/>
        <v>井上
(美)姉</v>
      </c>
      <c r="BD74" s="71" t="str">
        <f t="shared" si="68"/>
        <v>徳永兄</v>
      </c>
      <c r="BE74" s="71" t="str">
        <f t="shared" ref="BE74:BK74" si="69">BE6</f>
        <v>崇之兄</v>
      </c>
      <c r="BF74" s="71" t="str">
        <f t="shared" si="69"/>
        <v>金子兄</v>
      </c>
      <c r="BG74" s="71" t="str">
        <f t="shared" si="69"/>
        <v>河野姉</v>
      </c>
      <c r="BH74" s="71" t="str">
        <f t="shared" si="69"/>
        <v>松下姉</v>
      </c>
      <c r="BI74" s="71" t="str">
        <f t="shared" si="69"/>
        <v>薮内姉</v>
      </c>
      <c r="BJ74" s="71" t="str">
        <f t="shared" si="69"/>
        <v>督兄</v>
      </c>
      <c r="BK74" s="71" t="str">
        <f t="shared" si="69"/>
        <v>内住姉</v>
      </c>
      <c r="BL74" s="71" t="str">
        <f>BL6</f>
        <v>戸谷姉</v>
      </c>
      <c r="BM74" s="71" t="str">
        <f>BM6</f>
        <v>野村姉</v>
      </c>
      <c r="BN74" s="71" t="str">
        <f>BN6</f>
        <v>吉川姉</v>
      </c>
      <c r="BO74" s="73" t="s">
        <v>40</v>
      </c>
    </row>
    <row r="75" spans="1:67" s="2" customFormat="1" ht="14" thickTop="1" thickBot="1" x14ac:dyDescent="0.25">
      <c r="A75" s="280" t="s">
        <v>113</v>
      </c>
      <c r="B75" s="281"/>
      <c r="C75" s="282" t="s">
        <v>114</v>
      </c>
      <c r="D75" s="283"/>
      <c r="E75" s="283"/>
      <c r="F75" s="283"/>
      <c r="G75" s="283"/>
      <c r="H75" s="284"/>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row>
    <row r="76" spans="1:67" ht="91.5" thickTop="1" x14ac:dyDescent="0.2">
      <c r="A76" s="125">
        <v>28</v>
      </c>
      <c r="B76" s="118" t="s">
        <v>115</v>
      </c>
      <c r="C76" s="126" t="s">
        <v>681</v>
      </c>
      <c r="D76" s="137" t="s">
        <v>346</v>
      </c>
      <c r="E76" s="31" t="s">
        <v>55</v>
      </c>
      <c r="F76" s="17">
        <v>7000</v>
      </c>
      <c r="G76" s="24">
        <v>38652</v>
      </c>
      <c r="H76" s="19" t="s">
        <v>847</v>
      </c>
      <c r="I76" s="20">
        <f t="shared" ref="I76:I82" si="70">COUNTIF(J76:BO76,"&gt;×")</f>
        <v>7</v>
      </c>
      <c r="J76" s="22" t="s">
        <v>51</v>
      </c>
      <c r="K76" s="22"/>
      <c r="L76" s="22"/>
      <c r="M76" s="22" t="s">
        <v>51</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t="s">
        <v>51</v>
      </c>
      <c r="AM76" s="22"/>
      <c r="AN76" s="22"/>
      <c r="AO76" s="22"/>
      <c r="AP76" s="22"/>
      <c r="AQ76" s="22" t="s">
        <v>52</v>
      </c>
      <c r="AR76" s="22"/>
      <c r="AS76" s="22"/>
      <c r="AT76" s="22"/>
      <c r="AU76" s="22"/>
      <c r="AV76" s="22"/>
      <c r="AW76" s="22"/>
      <c r="AX76" s="22"/>
      <c r="AY76" s="22"/>
      <c r="AZ76" s="22"/>
      <c r="BA76" s="22"/>
      <c r="BB76" s="22" t="s">
        <v>51</v>
      </c>
      <c r="BC76" s="22" t="s">
        <v>51</v>
      </c>
      <c r="BD76" s="22"/>
      <c r="BE76" s="22"/>
      <c r="BF76" s="22"/>
      <c r="BG76" s="22"/>
      <c r="BH76" s="22"/>
      <c r="BI76" s="22"/>
      <c r="BJ76" s="22" t="s">
        <v>51</v>
      </c>
      <c r="BK76" s="22"/>
      <c r="BL76" s="22"/>
      <c r="BM76" s="22"/>
      <c r="BN76" s="22"/>
      <c r="BO76" s="87"/>
    </row>
    <row r="77" spans="1:67" ht="104" x14ac:dyDescent="0.2">
      <c r="A77" s="117">
        <v>29</v>
      </c>
      <c r="B77" s="124" t="s">
        <v>116</v>
      </c>
      <c r="C77" s="126" t="s">
        <v>1106</v>
      </c>
      <c r="D77" s="197" t="s">
        <v>1065</v>
      </c>
      <c r="E77" s="16" t="s">
        <v>254</v>
      </c>
      <c r="F77" s="17">
        <v>8400</v>
      </c>
      <c r="G77" s="24">
        <v>38685</v>
      </c>
      <c r="H77" s="19" t="s">
        <v>848</v>
      </c>
      <c r="I77" s="20">
        <f t="shared" si="70"/>
        <v>7</v>
      </c>
      <c r="J77" s="22" t="s">
        <v>51</v>
      </c>
      <c r="K77" s="22" t="s">
        <v>52</v>
      </c>
      <c r="L77" s="22"/>
      <c r="M77" s="22" t="s">
        <v>51</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t="s">
        <v>51</v>
      </c>
      <c r="AM77" s="22"/>
      <c r="AN77" s="22"/>
      <c r="AO77" s="22"/>
      <c r="AP77" s="22"/>
      <c r="AQ77" s="22"/>
      <c r="AR77" s="22"/>
      <c r="AS77" s="22"/>
      <c r="AT77" s="22"/>
      <c r="AU77" s="22"/>
      <c r="AV77" s="22"/>
      <c r="AW77" s="22"/>
      <c r="AX77" s="22"/>
      <c r="AY77" s="22"/>
      <c r="AZ77" s="22"/>
      <c r="BA77" s="22"/>
      <c r="BB77" s="22" t="s">
        <v>51</v>
      </c>
      <c r="BC77" s="22" t="s">
        <v>51</v>
      </c>
      <c r="BD77" s="22"/>
      <c r="BE77" s="22"/>
      <c r="BF77" s="22"/>
      <c r="BG77" s="22"/>
      <c r="BH77" s="22"/>
      <c r="BI77" s="22"/>
      <c r="BJ77" s="22"/>
      <c r="BK77" s="22"/>
      <c r="BL77" s="22" t="s">
        <v>51</v>
      </c>
      <c r="BM77" s="22"/>
      <c r="BN77" s="22"/>
      <c r="BO77" s="82"/>
    </row>
    <row r="78" spans="1:67" ht="91" x14ac:dyDescent="0.2">
      <c r="A78" s="117">
        <v>30</v>
      </c>
      <c r="B78" s="124" t="s">
        <v>117</v>
      </c>
      <c r="C78" s="126" t="s">
        <v>682</v>
      </c>
      <c r="D78" s="137" t="s">
        <v>347</v>
      </c>
      <c r="E78" s="16" t="s">
        <v>631</v>
      </c>
      <c r="F78" s="17">
        <v>8000</v>
      </c>
      <c r="G78" s="24">
        <v>38773</v>
      </c>
      <c r="H78" s="19" t="s">
        <v>849</v>
      </c>
      <c r="I78" s="20">
        <f t="shared" si="70"/>
        <v>5</v>
      </c>
      <c r="J78" s="22" t="s">
        <v>51</v>
      </c>
      <c r="K78" s="22" t="s">
        <v>51</v>
      </c>
      <c r="L78" s="22"/>
      <c r="M78" s="22" t="s">
        <v>49</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t="s">
        <v>51</v>
      </c>
      <c r="AM78" s="22" t="s">
        <v>49</v>
      </c>
      <c r="AN78" s="22" t="s">
        <v>52</v>
      </c>
      <c r="AO78" s="22"/>
      <c r="AP78" s="22"/>
      <c r="AQ78" s="22"/>
      <c r="AR78" s="22"/>
      <c r="AS78" s="22"/>
      <c r="AT78" s="22"/>
      <c r="AU78" s="22"/>
      <c r="AV78" s="22"/>
      <c r="AW78" s="22"/>
      <c r="AX78" s="22"/>
      <c r="AY78" s="22"/>
      <c r="AZ78" s="22"/>
      <c r="BA78" s="22"/>
      <c r="BB78" s="22" t="s">
        <v>49</v>
      </c>
      <c r="BC78" s="22"/>
      <c r="BD78" s="22"/>
      <c r="BE78" s="22"/>
      <c r="BF78" s="22"/>
      <c r="BG78" s="22"/>
      <c r="BH78" s="22"/>
      <c r="BI78" s="22"/>
      <c r="BJ78" s="22"/>
      <c r="BK78" s="22"/>
      <c r="BL78" s="22" t="s">
        <v>51</v>
      </c>
      <c r="BM78" s="22"/>
      <c r="BN78" s="22"/>
      <c r="BO78" s="82"/>
    </row>
    <row r="79" spans="1:67" ht="91" x14ac:dyDescent="0.2">
      <c r="A79" s="117">
        <v>31</v>
      </c>
      <c r="B79" s="124" t="s">
        <v>118</v>
      </c>
      <c r="C79" s="123" t="s">
        <v>772</v>
      </c>
      <c r="D79" s="137" t="s">
        <v>774</v>
      </c>
      <c r="E79" s="31" t="s">
        <v>55</v>
      </c>
      <c r="F79" s="17">
        <v>4500</v>
      </c>
      <c r="G79" s="24">
        <v>38882</v>
      </c>
      <c r="H79" s="19" t="s">
        <v>850</v>
      </c>
      <c r="I79" s="20">
        <f t="shared" si="70"/>
        <v>3</v>
      </c>
      <c r="J79" s="22" t="s">
        <v>51</v>
      </c>
      <c r="K79" s="22" t="s">
        <v>51</v>
      </c>
      <c r="L79" s="22"/>
      <c r="M79" s="22" t="s">
        <v>52</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t="s">
        <v>49</v>
      </c>
      <c r="AM79" s="22"/>
      <c r="AN79" s="22"/>
      <c r="AO79" s="22"/>
      <c r="AP79" s="22"/>
      <c r="AQ79" s="22"/>
      <c r="AR79" s="22"/>
      <c r="AS79" s="22"/>
      <c r="AT79" s="22"/>
      <c r="AU79" s="22"/>
      <c r="AV79" s="22"/>
      <c r="AW79" s="22"/>
      <c r="AX79" s="22"/>
      <c r="AY79" s="22"/>
      <c r="AZ79" s="22"/>
      <c r="BA79" s="22"/>
      <c r="BB79" s="22"/>
      <c r="BC79" s="22" t="s">
        <v>49</v>
      </c>
      <c r="BD79" s="22"/>
      <c r="BE79" s="22"/>
      <c r="BF79" s="22"/>
      <c r="BG79" s="22"/>
      <c r="BH79" s="22"/>
      <c r="BI79" s="22"/>
      <c r="BJ79" s="22"/>
      <c r="BK79" s="22"/>
      <c r="BL79" s="22" t="s">
        <v>49</v>
      </c>
      <c r="BM79" s="22"/>
      <c r="BN79" s="22"/>
      <c r="BO79" s="82"/>
    </row>
    <row r="80" spans="1:67" ht="91" x14ac:dyDescent="0.2">
      <c r="A80" s="23">
        <v>32</v>
      </c>
      <c r="B80" s="27" t="s">
        <v>119</v>
      </c>
      <c r="C80" s="61" t="s">
        <v>683</v>
      </c>
      <c r="D80" s="130" t="s">
        <v>1066</v>
      </c>
      <c r="E80" s="16" t="s">
        <v>389</v>
      </c>
      <c r="F80" s="17">
        <v>6000</v>
      </c>
      <c r="G80" s="24">
        <v>38868</v>
      </c>
      <c r="H80" s="19" t="s">
        <v>851</v>
      </c>
      <c r="I80" s="20">
        <f t="shared" si="70"/>
        <v>5</v>
      </c>
      <c r="J80" s="22" t="s">
        <v>51</v>
      </c>
      <c r="K80" s="22" t="s">
        <v>51</v>
      </c>
      <c r="L80" s="22" t="s">
        <v>51</v>
      </c>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t="s">
        <v>52</v>
      </c>
      <c r="AM80" s="22" t="s">
        <v>51</v>
      </c>
      <c r="AN80" s="22"/>
      <c r="AO80" s="22"/>
      <c r="AP80" s="22"/>
      <c r="AQ80" s="22"/>
      <c r="AR80" s="22"/>
      <c r="AS80" s="22"/>
      <c r="AT80" s="22"/>
      <c r="AU80" s="22"/>
      <c r="AV80" s="22"/>
      <c r="AW80" s="22"/>
      <c r="AX80" s="22"/>
      <c r="AY80" s="22"/>
      <c r="AZ80" s="22"/>
      <c r="BA80" s="22"/>
      <c r="BB80" s="22"/>
      <c r="BC80" s="22" t="s">
        <v>49</v>
      </c>
      <c r="BD80" s="22"/>
      <c r="BE80" s="22"/>
      <c r="BF80" s="22"/>
      <c r="BG80" s="22"/>
      <c r="BH80" s="22"/>
      <c r="BI80" s="22"/>
      <c r="BJ80" s="22"/>
      <c r="BK80" s="22"/>
      <c r="BL80" s="22" t="s">
        <v>49</v>
      </c>
      <c r="BM80" s="22"/>
      <c r="BN80" s="22"/>
      <c r="BO80" s="82"/>
    </row>
    <row r="81" spans="1:67" s="25" customFormat="1" ht="91" x14ac:dyDescent="0.2">
      <c r="A81" s="117">
        <v>33</v>
      </c>
      <c r="B81" s="124" t="s">
        <v>120</v>
      </c>
      <c r="C81" s="126" t="s">
        <v>684</v>
      </c>
      <c r="D81" s="137" t="s">
        <v>348</v>
      </c>
      <c r="E81" s="31" t="s">
        <v>55</v>
      </c>
      <c r="F81" s="17">
        <v>6300</v>
      </c>
      <c r="G81" s="24">
        <v>38955</v>
      </c>
      <c r="H81" s="19" t="s">
        <v>852</v>
      </c>
      <c r="I81" s="20">
        <f t="shared" si="70"/>
        <v>5</v>
      </c>
      <c r="J81" s="22" t="s">
        <v>51</v>
      </c>
      <c r="K81" s="22" t="s">
        <v>51</v>
      </c>
      <c r="L81" s="22" t="s">
        <v>51</v>
      </c>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t="s">
        <v>51</v>
      </c>
      <c r="AM81" s="22" t="s">
        <v>52</v>
      </c>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t="s">
        <v>49</v>
      </c>
      <c r="BM81" s="22"/>
      <c r="BN81" s="22"/>
      <c r="BO81" s="82"/>
    </row>
    <row r="82" spans="1:67" ht="91" x14ac:dyDescent="0.2">
      <c r="A82" s="255">
        <v>34</v>
      </c>
      <c r="B82" s="258" t="s">
        <v>121</v>
      </c>
      <c r="C82" s="61" t="s">
        <v>981</v>
      </c>
      <c r="D82" s="130" t="s">
        <v>1067</v>
      </c>
      <c r="E82" s="16" t="s">
        <v>820</v>
      </c>
      <c r="F82" s="63">
        <v>6400</v>
      </c>
      <c r="G82" s="299">
        <v>38952</v>
      </c>
      <c r="H82" s="64" t="s">
        <v>853</v>
      </c>
      <c r="I82" s="214">
        <f t="shared" si="70"/>
        <v>4</v>
      </c>
      <c r="J82" s="208" t="s">
        <v>51</v>
      </c>
      <c r="K82" s="208" t="s">
        <v>49</v>
      </c>
      <c r="L82" s="273" t="s">
        <v>122</v>
      </c>
      <c r="M82" s="208"/>
      <c r="N82" s="208"/>
      <c r="O82" s="147"/>
      <c r="P82" s="147"/>
      <c r="Q82" s="147"/>
      <c r="R82" s="147"/>
      <c r="S82" s="147"/>
      <c r="T82" s="147"/>
      <c r="U82" s="147"/>
      <c r="V82" s="147"/>
      <c r="W82" s="147"/>
      <c r="X82" s="147"/>
      <c r="Y82" s="147"/>
      <c r="Z82" s="208"/>
      <c r="AA82" s="147"/>
      <c r="AB82" s="147"/>
      <c r="AC82" s="147"/>
      <c r="AD82" s="147"/>
      <c r="AE82" s="147"/>
      <c r="AF82" s="147"/>
      <c r="AG82" s="147"/>
      <c r="AH82" s="147"/>
      <c r="AI82" s="147"/>
      <c r="AJ82" s="208"/>
      <c r="AK82" s="208"/>
      <c r="AL82" s="208"/>
      <c r="AM82" s="208"/>
      <c r="AN82" s="208"/>
      <c r="AO82" s="208"/>
      <c r="AP82" s="208"/>
      <c r="AQ82" s="208"/>
      <c r="AR82" s="208"/>
      <c r="AS82" s="208"/>
      <c r="AT82" s="208"/>
      <c r="AU82" s="208"/>
      <c r="AV82" s="208"/>
      <c r="AW82" s="208"/>
      <c r="AX82" s="208"/>
      <c r="AY82" s="208"/>
      <c r="AZ82" s="208"/>
      <c r="BA82" s="208"/>
      <c r="BB82" s="208" t="s">
        <v>52</v>
      </c>
      <c r="BC82" s="208" t="s">
        <v>51</v>
      </c>
      <c r="BD82" s="208"/>
      <c r="BE82" s="208"/>
      <c r="BF82" s="208"/>
      <c r="BG82" s="208"/>
      <c r="BH82" s="208"/>
      <c r="BI82" s="208"/>
      <c r="BJ82" s="208"/>
      <c r="BK82" s="208"/>
      <c r="BL82" s="208" t="s">
        <v>49</v>
      </c>
      <c r="BM82" s="208"/>
      <c r="BN82" s="208"/>
      <c r="BO82" s="270"/>
    </row>
    <row r="83" spans="1:67" ht="91" x14ac:dyDescent="0.2">
      <c r="A83" s="298"/>
      <c r="B83" s="301"/>
      <c r="C83" s="126" t="s">
        <v>321</v>
      </c>
      <c r="D83" s="137" t="s">
        <v>349</v>
      </c>
      <c r="E83" s="31" t="s">
        <v>55</v>
      </c>
      <c r="F83" s="63">
        <v>3500</v>
      </c>
      <c r="G83" s="300"/>
      <c r="H83" s="64" t="s">
        <v>854</v>
      </c>
      <c r="I83" s="272"/>
      <c r="J83" s="267"/>
      <c r="K83" s="267"/>
      <c r="L83" s="274"/>
      <c r="M83" s="267"/>
      <c r="N83" s="267"/>
      <c r="O83" s="148"/>
      <c r="P83" s="148"/>
      <c r="Q83" s="148"/>
      <c r="R83" s="148"/>
      <c r="S83" s="148"/>
      <c r="T83" s="148"/>
      <c r="U83" s="148"/>
      <c r="V83" s="148"/>
      <c r="W83" s="148"/>
      <c r="X83" s="148"/>
      <c r="Y83" s="148"/>
      <c r="Z83" s="267"/>
      <c r="AA83" s="148"/>
      <c r="AB83" s="148"/>
      <c r="AC83" s="148"/>
      <c r="AD83" s="148"/>
      <c r="AE83" s="148"/>
      <c r="AF83" s="148"/>
      <c r="AG83" s="148"/>
      <c r="AH83" s="148"/>
      <c r="AI83" s="148"/>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71"/>
    </row>
    <row r="84" spans="1:67" s="25" customFormat="1" ht="91" x14ac:dyDescent="0.2">
      <c r="A84" s="23">
        <v>35</v>
      </c>
      <c r="B84" s="27" t="s">
        <v>123</v>
      </c>
      <c r="C84" s="61" t="s">
        <v>124</v>
      </c>
      <c r="D84" s="130" t="s">
        <v>171</v>
      </c>
      <c r="E84" s="31" t="s">
        <v>55</v>
      </c>
      <c r="F84" s="17">
        <v>8000</v>
      </c>
      <c r="G84" s="24">
        <v>39039</v>
      </c>
      <c r="H84" s="19" t="s">
        <v>855</v>
      </c>
      <c r="I84" s="20">
        <f>COUNTIF(J84:BO84,"&gt;×")</f>
        <v>8</v>
      </c>
      <c r="J84" s="22" t="s">
        <v>51</v>
      </c>
      <c r="K84" s="22" t="s">
        <v>51</v>
      </c>
      <c r="L84" s="22"/>
      <c r="M84" s="22" t="s">
        <v>51</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t="s">
        <v>51</v>
      </c>
      <c r="AM84" s="22" t="s">
        <v>51</v>
      </c>
      <c r="AN84" s="22"/>
      <c r="AO84" s="22"/>
      <c r="AP84" s="22"/>
      <c r="AQ84" s="22"/>
      <c r="AR84" s="22"/>
      <c r="AS84" s="22"/>
      <c r="AT84" s="22"/>
      <c r="AU84" s="22"/>
      <c r="AV84" s="22"/>
      <c r="AW84" s="22"/>
      <c r="AX84" s="22"/>
      <c r="AY84" s="22"/>
      <c r="AZ84" s="22"/>
      <c r="BA84" s="22"/>
      <c r="BB84" s="22" t="s">
        <v>51</v>
      </c>
      <c r="BC84" s="22" t="s">
        <v>52</v>
      </c>
      <c r="BD84" s="22"/>
      <c r="BE84" s="22"/>
      <c r="BF84" s="22"/>
      <c r="BG84" s="22"/>
      <c r="BH84" s="22"/>
      <c r="BI84" s="22" t="s">
        <v>51</v>
      </c>
      <c r="BJ84" s="22"/>
      <c r="BK84" s="22"/>
      <c r="BL84" s="22"/>
      <c r="BM84" s="22"/>
      <c r="BN84" s="22"/>
      <c r="BO84" s="82"/>
    </row>
    <row r="85" spans="1:67" ht="91" x14ac:dyDescent="0.2">
      <c r="A85" s="23">
        <v>36</v>
      </c>
      <c r="B85" s="27" t="s">
        <v>125</v>
      </c>
      <c r="C85" s="61" t="s">
        <v>1143</v>
      </c>
      <c r="D85" s="130" t="s">
        <v>1098</v>
      </c>
      <c r="E85" s="16" t="s">
        <v>1209</v>
      </c>
      <c r="F85" s="17">
        <v>5000</v>
      </c>
      <c r="G85" s="24">
        <v>39014</v>
      </c>
      <c r="H85" s="19" t="s">
        <v>856</v>
      </c>
      <c r="I85" s="20">
        <f>COUNTIF(J85:BO85,"&gt;×")</f>
        <v>4</v>
      </c>
      <c r="J85" s="22" t="s">
        <v>52</v>
      </c>
      <c r="K85" s="22" t="s">
        <v>51</v>
      </c>
      <c r="L85" s="22"/>
      <c r="M85" s="22" t="s">
        <v>51</v>
      </c>
      <c r="N85" s="22"/>
      <c r="O85" s="22"/>
      <c r="P85" s="22"/>
      <c r="Q85" s="22"/>
      <c r="R85" s="22"/>
      <c r="S85" s="22"/>
      <c r="T85" s="22"/>
      <c r="U85" s="22"/>
      <c r="V85" s="22"/>
      <c r="W85" s="22"/>
      <c r="X85" s="22"/>
      <c r="Y85" s="22"/>
      <c r="Z85" s="22"/>
      <c r="AA85" s="22"/>
      <c r="AB85" s="22"/>
      <c r="AC85" s="22"/>
      <c r="AD85" s="22"/>
      <c r="AE85" s="22"/>
      <c r="AF85" s="22"/>
      <c r="AG85" s="22"/>
      <c r="AH85" s="22"/>
      <c r="AI85" s="22"/>
      <c r="AJ85" s="22"/>
      <c r="AK85" s="22" t="s">
        <v>51</v>
      </c>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82"/>
    </row>
    <row r="86" spans="1:67" ht="91" x14ac:dyDescent="0.2">
      <c r="A86" s="23">
        <v>37</v>
      </c>
      <c r="B86" s="27" t="s">
        <v>126</v>
      </c>
      <c r="C86" s="61" t="s">
        <v>685</v>
      </c>
      <c r="D86" s="130" t="s">
        <v>1068</v>
      </c>
      <c r="E86" s="16" t="s">
        <v>257</v>
      </c>
      <c r="F86" s="17">
        <v>7000</v>
      </c>
      <c r="G86" s="24">
        <v>39095</v>
      </c>
      <c r="H86" s="19" t="s">
        <v>857</v>
      </c>
      <c r="I86" s="20">
        <f>COUNTIF(J86:BO86,"&gt;×")</f>
        <v>3</v>
      </c>
      <c r="J86" s="22" t="s">
        <v>51</v>
      </c>
      <c r="K86" s="22" t="s">
        <v>51</v>
      </c>
      <c r="L86" s="22" t="s">
        <v>55</v>
      </c>
      <c r="M86" s="22" t="s">
        <v>55</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t="s">
        <v>55</v>
      </c>
      <c r="AM86" s="22" t="s">
        <v>55</v>
      </c>
      <c r="AN86" s="22" t="s">
        <v>52</v>
      </c>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82"/>
    </row>
    <row r="87" spans="1:67" s="25" customFormat="1" x14ac:dyDescent="0.2">
      <c r="A87" s="23" t="s">
        <v>49</v>
      </c>
      <c r="B87" s="27" t="s">
        <v>127</v>
      </c>
      <c r="C87" s="15" t="s">
        <v>107</v>
      </c>
      <c r="D87" s="130"/>
      <c r="E87" s="16"/>
      <c r="F87" s="17"/>
      <c r="G87" s="24"/>
      <c r="H87" s="19"/>
      <c r="I87" s="20">
        <v>0</v>
      </c>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82"/>
    </row>
    <row r="88" spans="1:67" x14ac:dyDescent="0.2">
      <c r="A88" s="23" t="s">
        <v>49</v>
      </c>
      <c r="B88" s="27" t="s">
        <v>106</v>
      </c>
      <c r="C88" s="15" t="s">
        <v>128</v>
      </c>
      <c r="D88" s="130"/>
      <c r="E88" s="16"/>
      <c r="F88" s="17"/>
      <c r="G88" s="24"/>
      <c r="H88" s="19"/>
      <c r="I88" s="20">
        <v>0</v>
      </c>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82"/>
    </row>
    <row r="89" spans="1:67" x14ac:dyDescent="0.2">
      <c r="A89" s="23" t="s">
        <v>49</v>
      </c>
      <c r="B89" s="27" t="s">
        <v>108</v>
      </c>
      <c r="C89" s="15" t="s">
        <v>128</v>
      </c>
      <c r="D89" s="130"/>
      <c r="E89" s="16"/>
      <c r="F89" s="17"/>
      <c r="G89" s="24"/>
      <c r="H89" s="19"/>
      <c r="I89" s="20">
        <v>0</v>
      </c>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82"/>
    </row>
    <row r="90" spans="1:67" x14ac:dyDescent="0.2">
      <c r="A90" s="23" t="s">
        <v>49</v>
      </c>
      <c r="B90" s="14" t="s">
        <v>109</v>
      </c>
      <c r="C90" s="15" t="s">
        <v>128</v>
      </c>
      <c r="D90" s="130"/>
      <c r="E90" s="16"/>
      <c r="F90" s="17"/>
      <c r="G90" s="24"/>
      <c r="H90" s="19"/>
      <c r="I90" s="20">
        <v>0</v>
      </c>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82"/>
    </row>
    <row r="91" spans="1:67" x14ac:dyDescent="0.2">
      <c r="A91" s="23" t="s">
        <v>49</v>
      </c>
      <c r="B91" s="14" t="s">
        <v>110</v>
      </c>
      <c r="C91" s="15" t="s">
        <v>128</v>
      </c>
      <c r="D91" s="130"/>
      <c r="E91" s="15"/>
      <c r="F91" s="17"/>
      <c r="G91" s="24"/>
      <c r="H91" s="19"/>
      <c r="I91" s="20">
        <v>0</v>
      </c>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82"/>
    </row>
    <row r="92" spans="1:67" ht="13.5" thickBot="1" x14ac:dyDescent="0.25">
      <c r="A92" s="32" t="s">
        <v>49</v>
      </c>
      <c r="B92" s="101" t="s">
        <v>281</v>
      </c>
      <c r="C92" s="103"/>
      <c r="D92" s="103"/>
      <c r="E92" s="103"/>
      <c r="F92" s="105"/>
      <c r="G92" s="106"/>
      <c r="H92" s="102"/>
      <c r="I92" s="37"/>
      <c r="J92" s="38" t="s">
        <v>72</v>
      </c>
      <c r="K92" s="38" t="s">
        <v>72</v>
      </c>
      <c r="L92" s="38" t="s">
        <v>72</v>
      </c>
      <c r="M92" s="38" t="s">
        <v>72</v>
      </c>
      <c r="N92" s="38" t="s">
        <v>72</v>
      </c>
      <c r="O92" s="38" t="s">
        <v>72</v>
      </c>
      <c r="P92" s="38" t="s">
        <v>72</v>
      </c>
      <c r="Q92" s="38" t="s">
        <v>72</v>
      </c>
      <c r="R92" s="38" t="s">
        <v>72</v>
      </c>
      <c r="S92" s="38" t="s">
        <v>72</v>
      </c>
      <c r="T92" s="38" t="s">
        <v>72</v>
      </c>
      <c r="U92" s="38" t="s">
        <v>72</v>
      </c>
      <c r="V92" s="38" t="s">
        <v>72</v>
      </c>
      <c r="W92" s="38" t="s">
        <v>72</v>
      </c>
      <c r="X92" s="38" t="s">
        <v>72</v>
      </c>
      <c r="Y92" s="38" t="s">
        <v>72</v>
      </c>
      <c r="Z92" s="38" t="s">
        <v>72</v>
      </c>
      <c r="AA92" s="38" t="s">
        <v>72</v>
      </c>
      <c r="AB92" s="38" t="s">
        <v>72</v>
      </c>
      <c r="AC92" s="38" t="s">
        <v>72</v>
      </c>
      <c r="AD92" s="38" t="s">
        <v>72</v>
      </c>
      <c r="AE92" s="38" t="s">
        <v>72</v>
      </c>
      <c r="AF92" s="38" t="s">
        <v>72</v>
      </c>
      <c r="AG92" s="38" t="s">
        <v>72</v>
      </c>
      <c r="AH92" s="38" t="s">
        <v>72</v>
      </c>
      <c r="AI92" s="38" t="s">
        <v>72</v>
      </c>
      <c r="AJ92" s="38" t="s">
        <v>72</v>
      </c>
      <c r="AK92" s="38" t="s">
        <v>72</v>
      </c>
      <c r="AL92" s="38" t="s">
        <v>72</v>
      </c>
      <c r="AM92" s="38" t="s">
        <v>72</v>
      </c>
      <c r="AN92" s="38" t="s">
        <v>72</v>
      </c>
      <c r="AO92" s="38" t="s">
        <v>72</v>
      </c>
      <c r="AP92" s="38" t="s">
        <v>72</v>
      </c>
      <c r="AQ92" s="38" t="s">
        <v>72</v>
      </c>
      <c r="AR92" s="38" t="s">
        <v>72</v>
      </c>
      <c r="AS92" s="38" t="s">
        <v>72</v>
      </c>
      <c r="AT92" s="38" t="s">
        <v>72</v>
      </c>
      <c r="AU92" s="38" t="s">
        <v>72</v>
      </c>
      <c r="AV92" s="38" t="s">
        <v>72</v>
      </c>
      <c r="AW92" s="38" t="s">
        <v>72</v>
      </c>
      <c r="AX92" s="38" t="s">
        <v>72</v>
      </c>
      <c r="AY92" s="38" t="s">
        <v>72</v>
      </c>
      <c r="AZ92" s="38" t="s">
        <v>72</v>
      </c>
      <c r="BA92" s="38" t="s">
        <v>72</v>
      </c>
      <c r="BB92" s="38" t="s">
        <v>72</v>
      </c>
      <c r="BC92" s="38" t="s">
        <v>72</v>
      </c>
      <c r="BD92" s="38" t="s">
        <v>72</v>
      </c>
      <c r="BE92" s="38" t="s">
        <v>72</v>
      </c>
      <c r="BF92" s="38" t="s">
        <v>72</v>
      </c>
      <c r="BG92" s="38" t="s">
        <v>72</v>
      </c>
      <c r="BH92" s="38" t="s">
        <v>72</v>
      </c>
      <c r="BI92" s="38" t="s">
        <v>72</v>
      </c>
      <c r="BJ92" s="38" t="s">
        <v>72</v>
      </c>
      <c r="BK92" s="38" t="s">
        <v>72</v>
      </c>
      <c r="BL92" s="38" t="s">
        <v>72</v>
      </c>
      <c r="BM92" s="38" t="s">
        <v>72</v>
      </c>
      <c r="BN92" s="38" t="s">
        <v>72</v>
      </c>
      <c r="BO92" s="83" t="s">
        <v>72</v>
      </c>
    </row>
    <row r="93" spans="1:67" ht="13.5" thickBot="1" x14ac:dyDescent="0.25">
      <c r="B93" s="25" t="s">
        <v>129</v>
      </c>
      <c r="C93" s="25"/>
      <c r="E93" s="39" t="s">
        <v>62</v>
      </c>
      <c r="F93" s="40">
        <f>AVERAGE(F76:F92)</f>
        <v>6372.727272727273</v>
      </c>
      <c r="G93" s="26"/>
      <c r="H93" s="210" t="s">
        <v>130</v>
      </c>
      <c r="I93" s="211"/>
      <c r="J93" s="22">
        <f t="shared" ref="J93:R93" si="71">SUM(COUNTIF(J76:J92,"&gt;×"))</f>
        <v>10</v>
      </c>
      <c r="K93" s="22">
        <f t="shared" si="71"/>
        <v>8</v>
      </c>
      <c r="L93" s="22">
        <f t="shared" si="71"/>
        <v>3</v>
      </c>
      <c r="M93" s="22">
        <f t="shared" si="71"/>
        <v>5</v>
      </c>
      <c r="N93" s="22">
        <f t="shared" si="71"/>
        <v>0</v>
      </c>
      <c r="O93" s="22">
        <f t="shared" si="71"/>
        <v>0</v>
      </c>
      <c r="P93" s="22">
        <f t="shared" si="71"/>
        <v>0</v>
      </c>
      <c r="Q93" s="22">
        <f t="shared" si="71"/>
        <v>0</v>
      </c>
      <c r="R93" s="22">
        <f t="shared" si="71"/>
        <v>0</v>
      </c>
      <c r="S93" s="22">
        <f t="shared" ref="S93:AG93" si="72">SUM(COUNTIF(S76:S92,"&gt;×"))</f>
        <v>0</v>
      </c>
      <c r="T93" s="22">
        <f t="shared" si="72"/>
        <v>0</v>
      </c>
      <c r="U93" s="22">
        <f>SUM(COUNTIF(U76:U92,"&gt;×"))</f>
        <v>0</v>
      </c>
      <c r="V93" s="22">
        <f>SUM(COUNTIF(V76:V92,"&gt;×"))</f>
        <v>0</v>
      </c>
      <c r="W93" s="22">
        <f>SUM(COUNTIF(W76:W92,"&gt;×"))</f>
        <v>0</v>
      </c>
      <c r="X93" s="22">
        <f>SUM(COUNTIF(X76:X92,"&gt;×"))</f>
        <v>0</v>
      </c>
      <c r="Y93" s="22">
        <f t="shared" si="72"/>
        <v>0</v>
      </c>
      <c r="Z93" s="22">
        <f>SUM(COUNTIF(Z76:Z92,"&gt;×"))</f>
        <v>0</v>
      </c>
      <c r="AA93" s="22">
        <f>SUM(COUNTIF(AA76:AA92,"&gt;×"))</f>
        <v>0</v>
      </c>
      <c r="AB93" s="22">
        <f>SUM(COUNTIF(AB84:AB92,"&gt;×"))</f>
        <v>0</v>
      </c>
      <c r="AC93" s="22">
        <f>SUM(COUNTIF(AC84:AC92,"&gt;×"))</f>
        <v>0</v>
      </c>
      <c r="AD93" s="22">
        <f t="shared" si="72"/>
        <v>0</v>
      </c>
      <c r="AE93" s="22">
        <f t="shared" si="72"/>
        <v>0</v>
      </c>
      <c r="AF93" s="22">
        <f t="shared" si="72"/>
        <v>0</v>
      </c>
      <c r="AG93" s="22">
        <f t="shared" si="72"/>
        <v>0</v>
      </c>
      <c r="AH93" s="22">
        <f>SUM(COUNTIF(AH76:AH92,"&gt;×"))</f>
        <v>0</v>
      </c>
      <c r="AI93" s="22">
        <f>SUM(COUNTIF(AI76:AI92,"&gt;×"))</f>
        <v>0</v>
      </c>
      <c r="AJ93" s="22">
        <f>SUM(COUNTIF(AJ76:AJ92,"&gt;×"))</f>
        <v>0</v>
      </c>
      <c r="AK93" s="22">
        <f t="shared" ref="AK93:AR93" si="73">SUM(COUNTIF(AK76:AK92,"&gt;×"))</f>
        <v>1</v>
      </c>
      <c r="AL93" s="22">
        <f t="shared" si="73"/>
        <v>6</v>
      </c>
      <c r="AM93" s="22">
        <f t="shared" si="73"/>
        <v>3</v>
      </c>
      <c r="AN93" s="22">
        <f t="shared" si="73"/>
        <v>2</v>
      </c>
      <c r="AO93" s="22">
        <f t="shared" si="73"/>
        <v>0</v>
      </c>
      <c r="AP93" s="22">
        <f t="shared" si="73"/>
        <v>0</v>
      </c>
      <c r="AQ93" s="22">
        <f t="shared" si="73"/>
        <v>1</v>
      </c>
      <c r="AR93" s="22">
        <f t="shared" si="73"/>
        <v>0</v>
      </c>
      <c r="AS93" s="22">
        <f t="shared" ref="AS93:BD93" si="74">SUM(COUNTIF(AS76:AS92,"&gt;×"))</f>
        <v>0</v>
      </c>
      <c r="AT93" s="22">
        <f>SUM(COUNTIF(AT76:AT92,"&gt;×"))</f>
        <v>0</v>
      </c>
      <c r="AU93" s="22">
        <f>SUM(COUNTIF(AU76:AU92,"&gt;×"))</f>
        <v>0</v>
      </c>
      <c r="AV93" s="22">
        <f>SUM(COUNTIF(AV76:AV92,"&gt;×"))</f>
        <v>0</v>
      </c>
      <c r="AW93" s="22">
        <f>SUM(COUNTIF(AW76:AW92,"&gt;×"))</f>
        <v>0</v>
      </c>
      <c r="AX93" s="22">
        <f>SUM(COUNTIF(AX76:AX92,"&gt;×"))</f>
        <v>0</v>
      </c>
      <c r="AY93" s="22">
        <f t="shared" si="74"/>
        <v>0</v>
      </c>
      <c r="AZ93" s="22">
        <f t="shared" si="74"/>
        <v>0</v>
      </c>
      <c r="BA93" s="22">
        <f t="shared" si="74"/>
        <v>0</v>
      </c>
      <c r="BB93" s="22">
        <f t="shared" si="74"/>
        <v>4</v>
      </c>
      <c r="BC93" s="22">
        <f t="shared" si="74"/>
        <v>4</v>
      </c>
      <c r="BD93" s="22">
        <f t="shared" si="74"/>
        <v>0</v>
      </c>
      <c r="BE93" s="22">
        <f t="shared" ref="BE93:BN93" si="75">SUM(COUNTIF(BE76:BE92,"&gt;×"))</f>
        <v>0</v>
      </c>
      <c r="BF93" s="22">
        <f t="shared" si="75"/>
        <v>0</v>
      </c>
      <c r="BG93" s="22">
        <f t="shared" si="75"/>
        <v>0</v>
      </c>
      <c r="BH93" s="22">
        <f t="shared" si="75"/>
        <v>0</v>
      </c>
      <c r="BI93" s="22">
        <f t="shared" si="75"/>
        <v>1</v>
      </c>
      <c r="BJ93" s="22">
        <f t="shared" si="75"/>
        <v>1</v>
      </c>
      <c r="BK93" s="22">
        <f t="shared" si="75"/>
        <v>0</v>
      </c>
      <c r="BL93" s="22">
        <f t="shared" si="75"/>
        <v>2</v>
      </c>
      <c r="BM93" s="22">
        <f t="shared" si="75"/>
        <v>0</v>
      </c>
      <c r="BN93" s="22">
        <f t="shared" si="75"/>
        <v>0</v>
      </c>
      <c r="BO93" s="82">
        <f>SUM(COUNTIF(BO76:BO92,"&gt;×"))</f>
        <v>0</v>
      </c>
    </row>
    <row r="94" spans="1:67" ht="13.5" thickBot="1" x14ac:dyDescent="0.25">
      <c r="B94" s="25"/>
      <c r="C94" s="25"/>
      <c r="D94" s="25"/>
      <c r="E94" s="25"/>
      <c r="F94" s="41"/>
      <c r="G94" s="26"/>
      <c r="H94" s="212" t="s">
        <v>64</v>
      </c>
      <c r="I94" s="213"/>
      <c r="J94" s="42">
        <f t="shared" ref="J94:R94" si="76">SUM(J93+J65)</f>
        <v>35</v>
      </c>
      <c r="K94" s="42">
        <f t="shared" si="76"/>
        <v>31</v>
      </c>
      <c r="L94" s="42">
        <f t="shared" si="76"/>
        <v>7</v>
      </c>
      <c r="M94" s="42">
        <f t="shared" si="76"/>
        <v>19</v>
      </c>
      <c r="N94" s="42">
        <f t="shared" si="76"/>
        <v>2</v>
      </c>
      <c r="O94" s="42">
        <f t="shared" si="76"/>
        <v>0</v>
      </c>
      <c r="P94" s="42">
        <f t="shared" si="76"/>
        <v>0</v>
      </c>
      <c r="Q94" s="42">
        <f t="shared" si="76"/>
        <v>0</v>
      </c>
      <c r="R94" s="42">
        <f t="shared" si="76"/>
        <v>0</v>
      </c>
      <c r="S94" s="42">
        <f t="shared" ref="S94:AG94" si="77">SUM(S93+S65)</f>
        <v>0</v>
      </c>
      <c r="T94" s="42">
        <f t="shared" si="77"/>
        <v>0</v>
      </c>
      <c r="U94" s="42">
        <f>SUM(U93+U65)</f>
        <v>0</v>
      </c>
      <c r="V94" s="42">
        <f>SUM(V93+V65)</f>
        <v>2</v>
      </c>
      <c r="W94" s="42">
        <f>SUM(W93+W65)</f>
        <v>0</v>
      </c>
      <c r="X94" s="42">
        <f>SUM(X93+X65)</f>
        <v>0</v>
      </c>
      <c r="Y94" s="42">
        <f t="shared" si="77"/>
        <v>0</v>
      </c>
      <c r="Z94" s="42">
        <f>SUM(Z93+Z65)</f>
        <v>14</v>
      </c>
      <c r="AA94" s="42">
        <f>SUM(AA93+AA65)</f>
        <v>0</v>
      </c>
      <c r="AB94" s="42">
        <f>SUM(AB93+AB73)</f>
        <v>0</v>
      </c>
      <c r="AC94" s="42">
        <f>SUM(AC93+AC73)</f>
        <v>0</v>
      </c>
      <c r="AD94" s="42">
        <f t="shared" si="77"/>
        <v>0</v>
      </c>
      <c r="AE94" s="42">
        <f t="shared" si="77"/>
        <v>0</v>
      </c>
      <c r="AF94" s="42">
        <f t="shared" si="77"/>
        <v>0</v>
      </c>
      <c r="AG94" s="42">
        <f t="shared" si="77"/>
        <v>0</v>
      </c>
      <c r="AH94" s="42">
        <f>SUM(AH93+AH65)</f>
        <v>0</v>
      </c>
      <c r="AI94" s="42">
        <f>SUM(AI93+AI65)</f>
        <v>0</v>
      </c>
      <c r="AJ94" s="42">
        <f>SUM(AJ93+AJ65)</f>
        <v>9</v>
      </c>
      <c r="AK94" s="42">
        <f t="shared" ref="AK94:AR94" si="78">SUM(AK93+AK65)</f>
        <v>1</v>
      </c>
      <c r="AL94" s="42">
        <f t="shared" si="78"/>
        <v>8</v>
      </c>
      <c r="AM94" s="42">
        <f t="shared" si="78"/>
        <v>4</v>
      </c>
      <c r="AN94" s="42">
        <f t="shared" si="78"/>
        <v>7</v>
      </c>
      <c r="AO94" s="42">
        <f t="shared" si="78"/>
        <v>0</v>
      </c>
      <c r="AP94" s="42">
        <f t="shared" si="78"/>
        <v>0</v>
      </c>
      <c r="AQ94" s="42">
        <f t="shared" si="78"/>
        <v>21</v>
      </c>
      <c r="AR94" s="42">
        <f t="shared" si="78"/>
        <v>0</v>
      </c>
      <c r="AS94" s="42">
        <f t="shared" ref="AS94:BD94" si="79">SUM(AS93+AS65)</f>
        <v>0</v>
      </c>
      <c r="AT94" s="42">
        <f>SUM(AT93+AT65)</f>
        <v>0</v>
      </c>
      <c r="AU94" s="42">
        <f>SUM(AU93+AU65)</f>
        <v>0</v>
      </c>
      <c r="AV94" s="42">
        <f>SUM(AV93+AV65)</f>
        <v>0</v>
      </c>
      <c r="AW94" s="42">
        <f>SUM(AW93+AW65)</f>
        <v>0</v>
      </c>
      <c r="AX94" s="42">
        <f>SUM(AX93+AX65)</f>
        <v>0</v>
      </c>
      <c r="AY94" s="42">
        <f t="shared" si="79"/>
        <v>0</v>
      </c>
      <c r="AZ94" s="42">
        <f t="shared" si="79"/>
        <v>0</v>
      </c>
      <c r="BA94" s="42">
        <f t="shared" si="79"/>
        <v>0</v>
      </c>
      <c r="BB94" s="42">
        <f t="shared" si="79"/>
        <v>17</v>
      </c>
      <c r="BC94" s="42">
        <f t="shared" si="79"/>
        <v>14</v>
      </c>
      <c r="BD94" s="42">
        <f t="shared" si="79"/>
        <v>0</v>
      </c>
      <c r="BE94" s="42">
        <f t="shared" ref="BE94:BN94" si="80">SUM(BE93+BE65)</f>
        <v>18</v>
      </c>
      <c r="BF94" s="42">
        <f t="shared" si="80"/>
        <v>14</v>
      </c>
      <c r="BG94" s="42">
        <f t="shared" si="80"/>
        <v>12</v>
      </c>
      <c r="BH94" s="42">
        <f t="shared" si="80"/>
        <v>12</v>
      </c>
      <c r="BI94" s="42">
        <f t="shared" si="80"/>
        <v>9</v>
      </c>
      <c r="BJ94" s="42">
        <f t="shared" si="80"/>
        <v>8</v>
      </c>
      <c r="BK94" s="42">
        <f t="shared" si="80"/>
        <v>3</v>
      </c>
      <c r="BL94" s="42">
        <f t="shared" si="80"/>
        <v>2</v>
      </c>
      <c r="BM94" s="42">
        <f t="shared" si="80"/>
        <v>2</v>
      </c>
      <c r="BN94" s="42">
        <f t="shared" si="80"/>
        <v>2</v>
      </c>
      <c r="BO94" s="88">
        <f>SUM(BO93+BO65)</f>
        <v>0</v>
      </c>
    </row>
    <row r="95" spans="1:67" x14ac:dyDescent="0.2">
      <c r="A95" s="25"/>
      <c r="B95" s="25"/>
      <c r="F95" s="41"/>
      <c r="G95" s="26"/>
      <c r="H95" s="210" t="s">
        <v>131</v>
      </c>
      <c r="I95" s="211"/>
      <c r="J95" s="43">
        <f t="shared" ref="J95:R95" si="81">SUM(COUNTIF(J76:J92,"&gt;=幹事"))</f>
        <v>1</v>
      </c>
      <c r="K95" s="43">
        <f t="shared" si="81"/>
        <v>1</v>
      </c>
      <c r="L95" s="43">
        <f t="shared" si="81"/>
        <v>0</v>
      </c>
      <c r="M95" s="43">
        <f t="shared" si="81"/>
        <v>1</v>
      </c>
      <c r="N95" s="43">
        <f t="shared" si="81"/>
        <v>0</v>
      </c>
      <c r="O95" s="43">
        <f t="shared" si="81"/>
        <v>0</v>
      </c>
      <c r="P95" s="43">
        <f t="shared" si="81"/>
        <v>0</v>
      </c>
      <c r="Q95" s="43">
        <f t="shared" si="81"/>
        <v>0</v>
      </c>
      <c r="R95" s="43">
        <f t="shared" si="81"/>
        <v>0</v>
      </c>
      <c r="S95" s="43">
        <f t="shared" ref="S95:AG95" si="82">SUM(COUNTIF(S76:S92,"&gt;=幹事"))</f>
        <v>0</v>
      </c>
      <c r="T95" s="43">
        <f t="shared" si="82"/>
        <v>0</v>
      </c>
      <c r="U95" s="43">
        <f>SUM(COUNTIF(U76:U92,"&gt;=幹事"))</f>
        <v>0</v>
      </c>
      <c r="V95" s="43">
        <f>SUM(COUNTIF(V76:V92,"&gt;=幹事"))</f>
        <v>0</v>
      </c>
      <c r="W95" s="43">
        <f>SUM(COUNTIF(W76:W92,"&gt;=幹事"))</f>
        <v>0</v>
      </c>
      <c r="X95" s="43">
        <f>SUM(COUNTIF(X76:X92,"&gt;=幹事"))</f>
        <v>0</v>
      </c>
      <c r="Y95" s="43">
        <f t="shared" si="82"/>
        <v>0</v>
      </c>
      <c r="Z95" s="43">
        <f>SUM(COUNTIF(Z76:Z92,"&gt;=幹事"))</f>
        <v>0</v>
      </c>
      <c r="AA95" s="43">
        <f>SUM(COUNTIF(AA76:AA92,"&gt;=幹事"))</f>
        <v>0</v>
      </c>
      <c r="AB95" s="43">
        <f>SUM(COUNTIF(AB84:AB92,"&gt;=幹事"))</f>
        <v>0</v>
      </c>
      <c r="AC95" s="43">
        <f>SUM(COUNTIF(AC84:AC92,"&gt;=幹事"))</f>
        <v>0</v>
      </c>
      <c r="AD95" s="43">
        <f t="shared" si="82"/>
        <v>0</v>
      </c>
      <c r="AE95" s="43">
        <f t="shared" si="82"/>
        <v>0</v>
      </c>
      <c r="AF95" s="43">
        <f t="shared" si="82"/>
        <v>0</v>
      </c>
      <c r="AG95" s="43">
        <f t="shared" si="82"/>
        <v>0</v>
      </c>
      <c r="AH95" s="43">
        <f>SUM(COUNTIF(AH76:AH92,"&gt;=幹事"))</f>
        <v>0</v>
      </c>
      <c r="AI95" s="43">
        <f>SUM(COUNTIF(AI76:AI92,"&gt;=幹事"))</f>
        <v>0</v>
      </c>
      <c r="AJ95" s="43">
        <f>SUM(COUNTIF(AJ76:AJ92,"&gt;=幹事"))</f>
        <v>0</v>
      </c>
      <c r="AK95" s="43">
        <f t="shared" ref="AK95:AR95" si="83">SUM(COUNTIF(AK76:AK92,"&gt;=幹事"))</f>
        <v>0</v>
      </c>
      <c r="AL95" s="43">
        <f t="shared" si="83"/>
        <v>1</v>
      </c>
      <c r="AM95" s="43">
        <f t="shared" si="83"/>
        <v>1</v>
      </c>
      <c r="AN95" s="43">
        <f t="shared" si="83"/>
        <v>2</v>
      </c>
      <c r="AO95" s="43">
        <f t="shared" si="83"/>
        <v>0</v>
      </c>
      <c r="AP95" s="43">
        <f t="shared" si="83"/>
        <v>0</v>
      </c>
      <c r="AQ95" s="43">
        <f t="shared" si="83"/>
        <v>1</v>
      </c>
      <c r="AR95" s="43">
        <f t="shared" si="83"/>
        <v>0</v>
      </c>
      <c r="AS95" s="43">
        <f t="shared" ref="AS95:BD95" si="84">SUM(COUNTIF(AS76:AS92,"&gt;=幹事"))</f>
        <v>0</v>
      </c>
      <c r="AT95" s="43">
        <f>SUM(COUNTIF(AT76:AT92,"&gt;=幹事"))</f>
        <v>0</v>
      </c>
      <c r="AU95" s="43">
        <f>SUM(COUNTIF(AU76:AU92,"&gt;=幹事"))</f>
        <v>0</v>
      </c>
      <c r="AV95" s="43">
        <f>SUM(COUNTIF(AV76:AV92,"&gt;=幹事"))</f>
        <v>0</v>
      </c>
      <c r="AW95" s="43">
        <f>SUM(COUNTIF(AW76:AW92,"&gt;=幹事"))</f>
        <v>0</v>
      </c>
      <c r="AX95" s="43">
        <f>SUM(COUNTIF(AX76:AX92,"&gt;=幹事"))</f>
        <v>0</v>
      </c>
      <c r="AY95" s="43">
        <f t="shared" si="84"/>
        <v>0</v>
      </c>
      <c r="AZ95" s="43">
        <f t="shared" si="84"/>
        <v>0</v>
      </c>
      <c r="BA95" s="43">
        <f t="shared" si="84"/>
        <v>0</v>
      </c>
      <c r="BB95" s="43">
        <f t="shared" si="84"/>
        <v>1</v>
      </c>
      <c r="BC95" s="43">
        <f t="shared" si="84"/>
        <v>1</v>
      </c>
      <c r="BD95" s="43">
        <f t="shared" si="84"/>
        <v>0</v>
      </c>
      <c r="BE95" s="43">
        <f t="shared" ref="BE95:BN95" si="85">SUM(COUNTIF(BE76:BE92,"&gt;=幹事"))</f>
        <v>0</v>
      </c>
      <c r="BF95" s="43">
        <f t="shared" si="85"/>
        <v>0</v>
      </c>
      <c r="BG95" s="43">
        <f t="shared" si="85"/>
        <v>0</v>
      </c>
      <c r="BH95" s="43">
        <f t="shared" si="85"/>
        <v>0</v>
      </c>
      <c r="BI95" s="43">
        <f t="shared" si="85"/>
        <v>0</v>
      </c>
      <c r="BJ95" s="43">
        <f t="shared" si="85"/>
        <v>0</v>
      </c>
      <c r="BK95" s="43">
        <f t="shared" si="85"/>
        <v>0</v>
      </c>
      <c r="BL95" s="43">
        <f t="shared" si="85"/>
        <v>0</v>
      </c>
      <c r="BM95" s="43">
        <f t="shared" si="85"/>
        <v>0</v>
      </c>
      <c r="BN95" s="43">
        <f t="shared" si="85"/>
        <v>0</v>
      </c>
      <c r="BO95" s="86">
        <f>SUM(COUNTIF(BO76:BO92,"&gt;=幹事"))</f>
        <v>0</v>
      </c>
    </row>
    <row r="96" spans="1:67" ht="13.5" thickBot="1" x14ac:dyDescent="0.25">
      <c r="A96" s="25"/>
      <c r="B96" s="25"/>
      <c r="F96" s="41"/>
      <c r="G96" s="26"/>
      <c r="H96" s="212" t="s">
        <v>66</v>
      </c>
      <c r="I96" s="213"/>
      <c r="J96" s="69">
        <f t="shared" ref="J96:R96" si="86">SUM(J95+J67)</f>
        <v>4</v>
      </c>
      <c r="K96" s="69">
        <f t="shared" si="86"/>
        <v>3</v>
      </c>
      <c r="L96" s="69">
        <f t="shared" si="86"/>
        <v>1</v>
      </c>
      <c r="M96" s="69">
        <f t="shared" si="86"/>
        <v>4</v>
      </c>
      <c r="N96" s="69">
        <f t="shared" si="86"/>
        <v>1</v>
      </c>
      <c r="O96" s="69">
        <f t="shared" si="86"/>
        <v>0</v>
      </c>
      <c r="P96" s="69">
        <f t="shared" si="86"/>
        <v>0</v>
      </c>
      <c r="Q96" s="69">
        <f t="shared" si="86"/>
        <v>0</v>
      </c>
      <c r="R96" s="69">
        <f t="shared" si="86"/>
        <v>0</v>
      </c>
      <c r="S96" s="69">
        <f t="shared" ref="S96:AG96" si="87">SUM(S95+S67)</f>
        <v>0</v>
      </c>
      <c r="T96" s="69">
        <f t="shared" si="87"/>
        <v>0</v>
      </c>
      <c r="U96" s="69">
        <f>SUM(U95+U67)</f>
        <v>0</v>
      </c>
      <c r="V96" s="69">
        <f>SUM(V95+V67)</f>
        <v>0</v>
      </c>
      <c r="W96" s="69">
        <f>SUM(W95+W67)</f>
        <v>0</v>
      </c>
      <c r="X96" s="69">
        <f>SUM(X95+X67)</f>
        <v>0</v>
      </c>
      <c r="Y96" s="69">
        <f t="shared" si="87"/>
        <v>0</v>
      </c>
      <c r="Z96" s="69">
        <f>SUM(Z95+Z67)</f>
        <v>2</v>
      </c>
      <c r="AA96" s="69">
        <f>SUM(AA95+AA67)</f>
        <v>0</v>
      </c>
      <c r="AB96" s="69">
        <f>SUM(AB95+AB75)</f>
        <v>0</v>
      </c>
      <c r="AC96" s="69">
        <f>SUM(AC95+AC75)</f>
        <v>0</v>
      </c>
      <c r="AD96" s="69">
        <f t="shared" si="87"/>
        <v>0</v>
      </c>
      <c r="AE96" s="69">
        <f t="shared" si="87"/>
        <v>0</v>
      </c>
      <c r="AF96" s="69">
        <f t="shared" si="87"/>
        <v>0</v>
      </c>
      <c r="AG96" s="69">
        <f t="shared" si="87"/>
        <v>0</v>
      </c>
      <c r="AH96" s="69">
        <f>SUM(AH95+AH67)</f>
        <v>0</v>
      </c>
      <c r="AI96" s="69">
        <f>SUM(AI95+AI67)</f>
        <v>0</v>
      </c>
      <c r="AJ96" s="69">
        <f>SUM(AJ95+AJ67)</f>
        <v>1</v>
      </c>
      <c r="AK96" s="69">
        <f t="shared" ref="AK96:AR96" si="88">SUM(AK95+AK67)</f>
        <v>0</v>
      </c>
      <c r="AL96" s="69">
        <f t="shared" si="88"/>
        <v>1</v>
      </c>
      <c r="AM96" s="69">
        <f t="shared" si="88"/>
        <v>1</v>
      </c>
      <c r="AN96" s="69">
        <f t="shared" si="88"/>
        <v>3</v>
      </c>
      <c r="AO96" s="69">
        <f t="shared" si="88"/>
        <v>0</v>
      </c>
      <c r="AP96" s="69">
        <f t="shared" si="88"/>
        <v>0</v>
      </c>
      <c r="AQ96" s="69">
        <f t="shared" si="88"/>
        <v>4</v>
      </c>
      <c r="AR96" s="69">
        <f t="shared" si="88"/>
        <v>0</v>
      </c>
      <c r="AS96" s="69">
        <f t="shared" ref="AS96:BD96" si="89">SUM(AS95+AS67)</f>
        <v>0</v>
      </c>
      <c r="AT96" s="69">
        <f>SUM(AT95+AT67)</f>
        <v>0</v>
      </c>
      <c r="AU96" s="69">
        <f>SUM(AU95+AU67)</f>
        <v>0</v>
      </c>
      <c r="AV96" s="69">
        <f>SUM(AV95+AV67)</f>
        <v>0</v>
      </c>
      <c r="AW96" s="69">
        <f>SUM(AW95+AW67)</f>
        <v>0</v>
      </c>
      <c r="AX96" s="69">
        <f>SUM(AX95+AX67)</f>
        <v>0</v>
      </c>
      <c r="AY96" s="69">
        <f t="shared" si="89"/>
        <v>0</v>
      </c>
      <c r="AZ96" s="69">
        <f t="shared" si="89"/>
        <v>0</v>
      </c>
      <c r="BA96" s="69">
        <f t="shared" si="89"/>
        <v>0</v>
      </c>
      <c r="BB96" s="69">
        <f t="shared" si="89"/>
        <v>3</v>
      </c>
      <c r="BC96" s="69">
        <f t="shared" si="89"/>
        <v>2</v>
      </c>
      <c r="BD96" s="69">
        <f t="shared" si="89"/>
        <v>0</v>
      </c>
      <c r="BE96" s="69">
        <f t="shared" ref="BE96:BN96" si="90">SUM(BE95+BE67)</f>
        <v>1</v>
      </c>
      <c r="BF96" s="69">
        <f t="shared" si="90"/>
        <v>2</v>
      </c>
      <c r="BG96" s="69">
        <f t="shared" si="90"/>
        <v>2</v>
      </c>
      <c r="BH96" s="69">
        <f t="shared" si="90"/>
        <v>1</v>
      </c>
      <c r="BI96" s="69">
        <f t="shared" si="90"/>
        <v>0</v>
      </c>
      <c r="BJ96" s="69">
        <f t="shared" si="90"/>
        <v>1</v>
      </c>
      <c r="BK96" s="69">
        <f t="shared" si="90"/>
        <v>0</v>
      </c>
      <c r="BL96" s="69">
        <f t="shared" si="90"/>
        <v>0</v>
      </c>
      <c r="BM96" s="69">
        <f t="shared" si="90"/>
        <v>0</v>
      </c>
      <c r="BN96" s="69">
        <f t="shared" si="90"/>
        <v>0</v>
      </c>
      <c r="BO96" s="89">
        <f>SUM(BO95+BO67)</f>
        <v>0</v>
      </c>
    </row>
    <row r="97" spans="1:67" ht="17" thickBot="1" x14ac:dyDescent="0.3">
      <c r="D97" s="4"/>
      <c r="E97" s="4"/>
    </row>
    <row r="98" spans="1:67" x14ac:dyDescent="0.2">
      <c r="I98" t="s">
        <v>649</v>
      </c>
      <c r="J98" s="44" t="s">
        <v>52</v>
      </c>
      <c r="K98" s="7" t="s">
        <v>52</v>
      </c>
      <c r="L98" s="7"/>
      <c r="M98" s="7"/>
      <c r="N98" s="7"/>
      <c r="O98" s="7"/>
      <c r="P98" s="45" t="s">
        <v>49</v>
      </c>
      <c r="Q98" s="7" t="s">
        <v>71</v>
      </c>
      <c r="R98" s="7"/>
      <c r="S98" s="46"/>
      <c r="T98" s="77"/>
      <c r="U98" s="7" t="s">
        <v>168</v>
      </c>
      <c r="V98" s="7"/>
      <c r="W98" s="7"/>
      <c r="X98" s="7"/>
      <c r="Y98" s="7"/>
      <c r="Z98" s="46"/>
      <c r="AA98"/>
      <c r="AB98"/>
      <c r="AC98"/>
      <c r="AD98"/>
      <c r="AF98"/>
      <c r="AG98"/>
      <c r="AI98"/>
      <c r="AJ98"/>
      <c r="AK98"/>
      <c r="AM98"/>
      <c r="AN98"/>
      <c r="AO98"/>
      <c r="AQ98"/>
      <c r="AR98"/>
      <c r="AS98"/>
      <c r="AT98"/>
      <c r="AU98"/>
      <c r="AW98"/>
      <c r="AX98"/>
      <c r="AY98"/>
      <c r="BA98"/>
      <c r="BB98"/>
      <c r="BC98"/>
      <c r="BD98"/>
      <c r="BE98"/>
      <c r="BF98"/>
      <c r="BG98"/>
      <c r="BH98"/>
      <c r="BI98"/>
      <c r="BK98"/>
      <c r="BL98"/>
      <c r="BM98"/>
      <c r="BN98"/>
      <c r="BO98"/>
    </row>
    <row r="99" spans="1:67" x14ac:dyDescent="0.2">
      <c r="J99" s="47" t="s">
        <v>69</v>
      </c>
      <c r="K99" s="48" t="s">
        <v>70</v>
      </c>
      <c r="L99" s="48"/>
      <c r="M99" s="48"/>
      <c r="N99" s="48"/>
      <c r="O99" s="48"/>
      <c r="P99" s="75" t="s">
        <v>67</v>
      </c>
      <c r="Q99" s="49" t="s">
        <v>68</v>
      </c>
      <c r="R99" s="50"/>
      <c r="S99" s="51"/>
      <c r="T99" s="76"/>
      <c r="U99" s="49"/>
      <c r="V99" s="50"/>
      <c r="W99" s="50"/>
      <c r="X99" s="50"/>
      <c r="Y99" s="50"/>
      <c r="Z99" s="51"/>
      <c r="AA99"/>
      <c r="AB99"/>
      <c r="AC99"/>
      <c r="AD99"/>
      <c r="AF99"/>
      <c r="AG99"/>
      <c r="AI99"/>
      <c r="AJ99"/>
      <c r="AK99"/>
      <c r="AM99"/>
      <c r="AN99"/>
      <c r="AO99"/>
      <c r="AQ99"/>
      <c r="AR99"/>
      <c r="AS99"/>
      <c r="AT99"/>
      <c r="AU99"/>
      <c r="AW99"/>
      <c r="AX99"/>
      <c r="AY99"/>
      <c r="BA99"/>
      <c r="BB99"/>
      <c r="BC99"/>
      <c r="BD99"/>
      <c r="BE99"/>
      <c r="BF99"/>
      <c r="BG99"/>
      <c r="BH99"/>
      <c r="BI99"/>
      <c r="BK99"/>
      <c r="BL99"/>
      <c r="BM99"/>
      <c r="BN99"/>
      <c r="BO99"/>
    </row>
    <row r="100" spans="1:67" ht="13.5" thickBot="1" x14ac:dyDescent="0.25">
      <c r="J100" s="78" t="s">
        <v>167</v>
      </c>
      <c r="K100" s="52" t="s">
        <v>1002</v>
      </c>
      <c r="L100" s="53"/>
      <c r="M100" s="54"/>
      <c r="N100" s="54"/>
      <c r="O100" s="54"/>
      <c r="P100" s="55" t="s">
        <v>72</v>
      </c>
      <c r="Q100" s="52" t="s">
        <v>73</v>
      </c>
      <c r="R100" s="53"/>
      <c r="S100" s="56"/>
      <c r="T100" s="55"/>
      <c r="U100" s="52"/>
      <c r="V100" s="53"/>
      <c r="W100" s="53"/>
      <c r="X100" s="53"/>
      <c r="Y100" s="53"/>
      <c r="Z100" s="56"/>
      <c r="AA100"/>
      <c r="AB100"/>
      <c r="AC100"/>
      <c r="AD100"/>
      <c r="AF100"/>
      <c r="AG100"/>
      <c r="AI100"/>
      <c r="AJ100"/>
      <c r="AK100"/>
      <c r="AM100"/>
      <c r="AN100"/>
      <c r="AO100"/>
      <c r="AQ100"/>
      <c r="AR100"/>
      <c r="AS100"/>
      <c r="AT100"/>
      <c r="AU100"/>
      <c r="AW100"/>
      <c r="AX100"/>
      <c r="AY100"/>
      <c r="BA100"/>
      <c r="BB100"/>
      <c r="BC100"/>
      <c r="BD100"/>
      <c r="BE100"/>
      <c r="BF100"/>
      <c r="BG100"/>
      <c r="BH100"/>
      <c r="BI100"/>
      <c r="BK100"/>
      <c r="BL100"/>
      <c r="BM100"/>
      <c r="BN100"/>
      <c r="BO100"/>
    </row>
    <row r="101" spans="1:67" ht="13.5" thickBot="1" x14ac:dyDescent="0.25"/>
    <row r="102" spans="1:67" x14ac:dyDescent="0.2">
      <c r="A102" s="247" t="s">
        <v>1</v>
      </c>
      <c r="B102" s="216" t="s">
        <v>3</v>
      </c>
      <c r="C102" s="216" t="s">
        <v>5</v>
      </c>
      <c r="D102" s="216" t="str">
        <f>D5</f>
        <v>住所／情報(2023/1/1全確認)</v>
      </c>
      <c r="E102" s="228" t="str">
        <f>E5</f>
        <v>URL(公式HPのみ)
(2024/1/1全確認)</v>
      </c>
      <c r="F102" s="230" t="s">
        <v>7</v>
      </c>
      <c r="G102" s="216" t="s">
        <v>9</v>
      </c>
      <c r="H102" s="218" t="s">
        <v>11</v>
      </c>
      <c r="I102" s="220" t="s">
        <v>13</v>
      </c>
      <c r="J102" s="7" t="s">
        <v>14</v>
      </c>
      <c r="K102" s="7"/>
      <c r="L102" s="8"/>
      <c r="M102" s="8"/>
      <c r="N102" s="8"/>
      <c r="O102" s="8"/>
      <c r="P102" s="7"/>
      <c r="Q102" s="7"/>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7"/>
      <c r="AR102" s="8"/>
      <c r="AS102" s="8"/>
      <c r="AT102" s="8"/>
      <c r="AU102" s="8"/>
      <c r="AV102" s="8"/>
      <c r="AW102" s="8"/>
      <c r="AX102" s="8"/>
      <c r="AY102" s="8"/>
      <c r="AZ102" s="8"/>
      <c r="BA102" s="8"/>
      <c r="BB102" s="7"/>
      <c r="BC102" s="8"/>
      <c r="BD102" s="8"/>
      <c r="BE102" s="8"/>
      <c r="BF102" s="8"/>
      <c r="BG102" s="8"/>
      <c r="BH102" s="8"/>
      <c r="BI102" s="8"/>
      <c r="BJ102" s="8"/>
      <c r="BK102" s="8"/>
      <c r="BL102" s="8"/>
      <c r="BM102" s="8"/>
      <c r="BN102" s="8"/>
      <c r="BO102" s="9"/>
    </row>
    <row r="103" spans="1:67" s="2" customFormat="1" ht="26.5" thickBot="1" x14ac:dyDescent="0.25">
      <c r="A103" s="248"/>
      <c r="B103" s="217"/>
      <c r="C103" s="217"/>
      <c r="D103" s="217"/>
      <c r="E103" s="229"/>
      <c r="F103" s="231"/>
      <c r="G103" s="217"/>
      <c r="H103" s="219"/>
      <c r="I103" s="221"/>
      <c r="J103" s="10" t="str">
        <f t="shared" ref="J103:R103" si="91">J6</f>
        <v>Tosh</v>
      </c>
      <c r="K103" s="11" t="str">
        <f t="shared" si="91"/>
        <v>岸野姉</v>
      </c>
      <c r="L103" s="11" t="str">
        <f t="shared" si="91"/>
        <v>善恵姉</v>
      </c>
      <c r="M103" s="11" t="str">
        <f t="shared" si="91"/>
        <v>上野兄</v>
      </c>
      <c r="N103" s="11" t="str">
        <f t="shared" si="91"/>
        <v>Amita
姉</v>
      </c>
      <c r="O103" s="11" t="str">
        <f t="shared" si="91"/>
        <v>長島兄</v>
      </c>
      <c r="P103" s="11" t="str">
        <f t="shared" si="91"/>
        <v>悠姉</v>
      </c>
      <c r="Q103" s="11" t="str">
        <f t="shared" si="91"/>
        <v>Tanmay兄</v>
      </c>
      <c r="R103" s="11" t="str">
        <f t="shared" si="91"/>
        <v>前川
浩)兄</v>
      </c>
      <c r="S103" s="11" t="str">
        <f t="shared" ref="S103:AG103" si="92">S6</f>
        <v>前川
紀)姉</v>
      </c>
      <c r="T103" s="11" t="str">
        <f t="shared" si="92"/>
        <v>前川
あ))姉</v>
      </c>
      <c r="U103" s="11" t="str">
        <f>U6</f>
        <v>千恵美姉</v>
      </c>
      <c r="V103" s="11" t="str">
        <f>V6</f>
        <v>柴田兄</v>
      </c>
      <c r="W103" s="11" t="str">
        <f>W6</f>
        <v>須坂姉</v>
      </c>
      <c r="X103" s="11" t="str">
        <f>X6</f>
        <v>勇輝兄</v>
      </c>
      <c r="Y103" s="11" t="str">
        <f t="shared" si="92"/>
        <v>Nimish兄</v>
      </c>
      <c r="Z103" s="71" t="str">
        <f>Z6</f>
        <v>亜紀子姉</v>
      </c>
      <c r="AA103" s="71" t="str">
        <f>AA6</f>
        <v>山田兄</v>
      </c>
      <c r="AB103" s="71"/>
      <c r="AC103" s="71"/>
      <c r="AD103" s="71" t="str">
        <f t="shared" si="92"/>
        <v>原園姉</v>
      </c>
      <c r="AE103" s="71" t="str">
        <f t="shared" si="92"/>
        <v>渡部姉</v>
      </c>
      <c r="AF103" s="71" t="str">
        <f t="shared" si="92"/>
        <v>香織姉</v>
      </c>
      <c r="AG103" s="71" t="str">
        <f t="shared" si="92"/>
        <v>田嶋姉</v>
      </c>
      <c r="AH103" s="71" t="str">
        <f>AH6</f>
        <v>藤田兄</v>
      </c>
      <c r="AI103" s="71" t="str">
        <f>AI6</f>
        <v>藤田姉</v>
      </c>
      <c r="AJ103" s="71" t="str">
        <f>AJ6</f>
        <v>佐藤兄</v>
      </c>
      <c r="AK103" s="71" t="str">
        <f t="shared" ref="AK103:AR103" si="93">AK6</f>
        <v>島尾姉</v>
      </c>
      <c r="AL103" s="71" t="str">
        <f t="shared" si="93"/>
        <v>風間兄</v>
      </c>
      <c r="AM103" s="71" t="str">
        <f t="shared" si="93"/>
        <v>風間姉</v>
      </c>
      <c r="AN103" s="71" t="str">
        <f t="shared" si="93"/>
        <v>福田姉</v>
      </c>
      <c r="AO103" s="71" t="str">
        <f t="shared" si="93"/>
        <v>中村兄</v>
      </c>
      <c r="AP103" s="71" t="str">
        <f t="shared" si="93"/>
        <v>名久井兄</v>
      </c>
      <c r="AQ103" s="71" t="str">
        <f t="shared" si="93"/>
        <v>山中兄</v>
      </c>
      <c r="AR103" s="71" t="str">
        <f t="shared" si="93"/>
        <v>山中姉</v>
      </c>
      <c r="AS103" s="71" t="str">
        <f t="shared" ref="AS103:BD103" si="94">AS6</f>
        <v>西宇兄</v>
      </c>
      <c r="AT103" s="71" t="str">
        <f>AT6</f>
        <v>岡本姉</v>
      </c>
      <c r="AU103" s="71" t="str">
        <f>AU6</f>
        <v>早川姉</v>
      </c>
      <c r="AV103" s="71" t="str">
        <f>AV6</f>
        <v>佐奈子姉</v>
      </c>
      <c r="AW103" s="71" t="str">
        <f>AW6</f>
        <v>秋山姉</v>
      </c>
      <c r="AX103" s="71" t="str">
        <f>AX6</f>
        <v>田中兄</v>
      </c>
      <c r="AY103" s="71" t="str">
        <f t="shared" si="94"/>
        <v>星島姉</v>
      </c>
      <c r="AZ103" s="71" t="str">
        <f t="shared" si="94"/>
        <v>安谷屋兄</v>
      </c>
      <c r="BA103" s="71" t="str">
        <f t="shared" si="94"/>
        <v>菅谷兄</v>
      </c>
      <c r="BB103" s="71" t="str">
        <f t="shared" si="94"/>
        <v>中嶌姉</v>
      </c>
      <c r="BC103" s="71" t="str">
        <f t="shared" si="94"/>
        <v>井上
(美)姉</v>
      </c>
      <c r="BD103" s="71" t="str">
        <f t="shared" si="94"/>
        <v>徳永兄</v>
      </c>
      <c r="BE103" s="71" t="str">
        <f t="shared" ref="BE103:BK103" si="95">BE6</f>
        <v>崇之兄</v>
      </c>
      <c r="BF103" s="71" t="str">
        <f t="shared" si="95"/>
        <v>金子兄</v>
      </c>
      <c r="BG103" s="71" t="str">
        <f t="shared" si="95"/>
        <v>河野姉</v>
      </c>
      <c r="BH103" s="71" t="str">
        <f t="shared" si="95"/>
        <v>松下姉</v>
      </c>
      <c r="BI103" s="71" t="str">
        <f t="shared" si="95"/>
        <v>薮内姉</v>
      </c>
      <c r="BJ103" s="71" t="str">
        <f t="shared" si="95"/>
        <v>督兄</v>
      </c>
      <c r="BK103" s="71" t="str">
        <f t="shared" si="95"/>
        <v>内住姉</v>
      </c>
      <c r="BL103" s="71" t="str">
        <f>BL6</f>
        <v>戸谷姉</v>
      </c>
      <c r="BM103" s="71" t="str">
        <f>BM6</f>
        <v>野村姉</v>
      </c>
      <c r="BN103" s="71" t="str">
        <f>BN6</f>
        <v>吉川姉</v>
      </c>
      <c r="BO103" s="73" t="s">
        <v>40</v>
      </c>
    </row>
    <row r="104" spans="1:67" s="2" customFormat="1" ht="14" thickTop="1" thickBot="1" x14ac:dyDescent="0.25">
      <c r="A104" s="265" t="s">
        <v>132</v>
      </c>
      <c r="B104" s="266"/>
      <c r="C104" s="238" t="s">
        <v>133</v>
      </c>
      <c r="D104" s="239"/>
      <c r="E104" s="239"/>
      <c r="F104" s="239"/>
      <c r="G104" s="239"/>
      <c r="H104" s="240"/>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row>
    <row r="105" spans="1:67" s="25" customFormat="1" ht="91.5" thickTop="1" x14ac:dyDescent="0.2">
      <c r="A105" s="23">
        <v>38</v>
      </c>
      <c r="B105" s="27" t="s">
        <v>134</v>
      </c>
      <c r="C105" s="61" t="s">
        <v>1211</v>
      </c>
      <c r="D105" s="130" t="s">
        <v>1210</v>
      </c>
      <c r="E105" s="16" t="s">
        <v>158</v>
      </c>
      <c r="F105" s="17">
        <v>4000</v>
      </c>
      <c r="G105" s="24">
        <v>39133</v>
      </c>
      <c r="H105" s="19" t="s">
        <v>858</v>
      </c>
      <c r="I105" s="20">
        <f t="shared" ref="I105:I129" si="96">COUNTIF(J105:BO105,"&gt;×")</f>
        <v>4</v>
      </c>
      <c r="J105" s="22" t="s">
        <v>51</v>
      </c>
      <c r="K105" s="22" t="s">
        <v>52</v>
      </c>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t="s">
        <v>51</v>
      </c>
      <c r="AP105" s="22"/>
      <c r="AQ105" s="22" t="s">
        <v>51</v>
      </c>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87"/>
    </row>
    <row r="106" spans="1:67" s="25" customFormat="1" ht="91" x14ac:dyDescent="0.2">
      <c r="A106" s="117">
        <v>39</v>
      </c>
      <c r="B106" s="124" t="s">
        <v>135</v>
      </c>
      <c r="C106" s="126" t="s">
        <v>686</v>
      </c>
      <c r="D106" s="137" t="s">
        <v>390</v>
      </c>
      <c r="E106" s="31" t="s">
        <v>55</v>
      </c>
      <c r="F106" s="17">
        <v>2500</v>
      </c>
      <c r="G106" s="24">
        <v>39150</v>
      </c>
      <c r="H106" s="19" t="s">
        <v>859</v>
      </c>
      <c r="I106" s="20">
        <f t="shared" si="96"/>
        <v>4</v>
      </c>
      <c r="J106" s="22" t="s">
        <v>51</v>
      </c>
      <c r="K106" s="22" t="s">
        <v>51</v>
      </c>
      <c r="L106" s="22" t="s">
        <v>51</v>
      </c>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t="s">
        <v>49</v>
      </c>
      <c r="AP106" s="22"/>
      <c r="AQ106" s="22" t="s">
        <v>52</v>
      </c>
      <c r="AR106" s="22"/>
      <c r="AS106" s="22"/>
      <c r="AT106" s="22"/>
      <c r="AU106" s="22"/>
      <c r="AV106" s="22"/>
      <c r="AW106" s="22"/>
      <c r="AX106" s="22"/>
      <c r="AY106" s="22"/>
      <c r="AZ106" s="22"/>
      <c r="BA106" s="22"/>
      <c r="BB106" s="22" t="s">
        <v>49</v>
      </c>
      <c r="BC106" s="22" t="s">
        <v>49</v>
      </c>
      <c r="BD106" s="22"/>
      <c r="BE106" s="22"/>
      <c r="BF106" s="22"/>
      <c r="BG106" s="22"/>
      <c r="BH106" s="22"/>
      <c r="BI106" s="22"/>
      <c r="BJ106" s="22"/>
      <c r="BK106" s="22"/>
      <c r="BL106" s="22"/>
      <c r="BM106" s="22"/>
      <c r="BN106" s="22"/>
      <c r="BO106" s="82"/>
    </row>
    <row r="107" spans="1:67" s="25" customFormat="1" ht="78" x14ac:dyDescent="0.2">
      <c r="A107" s="117">
        <v>40</v>
      </c>
      <c r="B107" s="124" t="s">
        <v>136</v>
      </c>
      <c r="C107" s="126" t="s">
        <v>687</v>
      </c>
      <c r="D107" s="137" t="s">
        <v>350</v>
      </c>
      <c r="E107" s="31" t="s">
        <v>55</v>
      </c>
      <c r="F107" s="17">
        <v>5400</v>
      </c>
      <c r="G107" s="24">
        <v>39212</v>
      </c>
      <c r="H107" s="19" t="s">
        <v>860</v>
      </c>
      <c r="I107" s="20">
        <f t="shared" si="96"/>
        <v>6</v>
      </c>
      <c r="J107" s="22" t="s">
        <v>51</v>
      </c>
      <c r="K107" s="22" t="s">
        <v>51</v>
      </c>
      <c r="L107" s="22" t="s">
        <v>49</v>
      </c>
      <c r="M107" s="22" t="s">
        <v>51</v>
      </c>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t="s">
        <v>52</v>
      </c>
      <c r="AL107" s="22" t="s">
        <v>49</v>
      </c>
      <c r="AM107" s="22"/>
      <c r="AN107" s="22"/>
      <c r="AO107" s="22" t="s">
        <v>51</v>
      </c>
      <c r="AP107" s="22"/>
      <c r="AQ107" s="22" t="s">
        <v>51</v>
      </c>
      <c r="AR107" s="22"/>
      <c r="AS107" s="22"/>
      <c r="AT107" s="22"/>
      <c r="AU107" s="22"/>
      <c r="AV107" s="22"/>
      <c r="AW107" s="22"/>
      <c r="AX107" s="22"/>
      <c r="AY107" s="22"/>
      <c r="AZ107" s="22"/>
      <c r="BA107" s="22"/>
      <c r="BB107" s="22" t="s">
        <v>49</v>
      </c>
      <c r="BC107" s="22" t="s">
        <v>49</v>
      </c>
      <c r="BD107" s="22"/>
      <c r="BE107" s="22"/>
      <c r="BF107" s="22"/>
      <c r="BG107" s="22"/>
      <c r="BH107" s="22"/>
      <c r="BI107" s="22"/>
      <c r="BJ107" s="22"/>
      <c r="BK107" s="22"/>
      <c r="BL107" s="22"/>
      <c r="BM107" s="22"/>
      <c r="BN107" s="22"/>
      <c r="BO107" s="82"/>
    </row>
    <row r="108" spans="1:67" s="25" customFormat="1" ht="91" x14ac:dyDescent="0.2">
      <c r="A108" s="117">
        <v>41</v>
      </c>
      <c r="B108" s="124" t="s">
        <v>137</v>
      </c>
      <c r="C108" s="126" t="s">
        <v>773</v>
      </c>
      <c r="D108" s="137" t="s">
        <v>670</v>
      </c>
      <c r="E108" s="31" t="s">
        <v>55</v>
      </c>
      <c r="F108" s="17">
        <v>6000</v>
      </c>
      <c r="G108" s="24">
        <v>39247</v>
      </c>
      <c r="H108" s="19" t="s">
        <v>861</v>
      </c>
      <c r="I108" s="20">
        <f t="shared" si="96"/>
        <v>4</v>
      </c>
      <c r="J108" s="22" t="s">
        <v>51</v>
      </c>
      <c r="K108" s="22" t="s">
        <v>51</v>
      </c>
      <c r="L108" s="22" t="s">
        <v>52</v>
      </c>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t="s">
        <v>51</v>
      </c>
      <c r="BE108" s="22"/>
      <c r="BF108" s="22"/>
      <c r="BG108" s="22"/>
      <c r="BH108" s="22"/>
      <c r="BI108" s="22"/>
      <c r="BJ108" s="22"/>
      <c r="BK108" s="22"/>
      <c r="BL108" s="22"/>
      <c r="BM108" s="22"/>
      <c r="BN108" s="22"/>
      <c r="BO108" s="82"/>
    </row>
    <row r="109" spans="1:67" s="25" customFormat="1" ht="117" x14ac:dyDescent="0.2">
      <c r="A109" s="23">
        <v>42</v>
      </c>
      <c r="B109" s="27" t="s">
        <v>1144</v>
      </c>
      <c r="C109" s="61" t="s">
        <v>1145</v>
      </c>
      <c r="D109" s="130" t="s">
        <v>1146</v>
      </c>
      <c r="E109" s="16" t="s">
        <v>821</v>
      </c>
      <c r="F109" s="17">
        <v>2300</v>
      </c>
      <c r="G109" s="24">
        <v>39273</v>
      </c>
      <c r="H109" s="19" t="s">
        <v>862</v>
      </c>
      <c r="I109" s="20">
        <f t="shared" si="96"/>
        <v>4</v>
      </c>
      <c r="J109" s="22" t="s">
        <v>156</v>
      </c>
      <c r="K109" s="22" t="s">
        <v>156</v>
      </c>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t="s">
        <v>52</v>
      </c>
      <c r="AP109" s="22"/>
      <c r="AQ109" s="22" t="s">
        <v>156</v>
      </c>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82"/>
    </row>
    <row r="110" spans="1:67" s="25" customFormat="1" ht="91" x14ac:dyDescent="0.2">
      <c r="A110" s="117">
        <v>43</v>
      </c>
      <c r="B110" s="124" t="s">
        <v>143</v>
      </c>
      <c r="C110" s="126" t="s">
        <v>688</v>
      </c>
      <c r="D110" s="137" t="s">
        <v>351</v>
      </c>
      <c r="E110" s="31" t="s">
        <v>55</v>
      </c>
      <c r="F110" s="17">
        <v>4500</v>
      </c>
      <c r="G110" s="24">
        <v>39330</v>
      </c>
      <c r="H110" s="19" t="s">
        <v>863</v>
      </c>
      <c r="I110" s="20">
        <f t="shared" si="96"/>
        <v>4</v>
      </c>
      <c r="J110" s="22" t="s">
        <v>159</v>
      </c>
      <c r="K110" s="22" t="s">
        <v>159</v>
      </c>
      <c r="L110" s="22" t="s">
        <v>159</v>
      </c>
      <c r="M110" s="22" t="s">
        <v>52</v>
      </c>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82"/>
    </row>
    <row r="111" spans="1:67" s="25" customFormat="1" ht="143" x14ac:dyDescent="0.2">
      <c r="A111" s="23">
        <v>44</v>
      </c>
      <c r="B111" s="27" t="s">
        <v>139</v>
      </c>
      <c r="C111" s="61" t="s">
        <v>1147</v>
      </c>
      <c r="D111" s="130" t="s">
        <v>1148</v>
      </c>
      <c r="E111" s="70" t="s">
        <v>635</v>
      </c>
      <c r="F111" s="17">
        <v>4200</v>
      </c>
      <c r="G111" s="24">
        <v>39353</v>
      </c>
      <c r="H111" s="19" t="s">
        <v>161</v>
      </c>
      <c r="I111" s="20">
        <f t="shared" si="96"/>
        <v>6</v>
      </c>
      <c r="J111" s="22" t="s">
        <v>159</v>
      </c>
      <c r="K111" s="22" t="s">
        <v>159</v>
      </c>
      <c r="L111" s="22" t="s">
        <v>159</v>
      </c>
      <c r="M111" s="22" t="s">
        <v>159</v>
      </c>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t="s">
        <v>159</v>
      </c>
      <c r="AP111" s="22"/>
      <c r="AQ111" s="22"/>
      <c r="AR111" s="22"/>
      <c r="AS111" s="22"/>
      <c r="AT111" s="22"/>
      <c r="AU111" s="22"/>
      <c r="AV111" s="22"/>
      <c r="AW111" s="22"/>
      <c r="AX111" s="22"/>
      <c r="AY111" s="22"/>
      <c r="AZ111" s="22"/>
      <c r="BA111" s="22"/>
      <c r="BB111" s="22"/>
      <c r="BC111" s="22"/>
      <c r="BD111" s="22" t="s">
        <v>160</v>
      </c>
      <c r="BE111" s="22"/>
      <c r="BF111" s="22"/>
      <c r="BG111" s="22"/>
      <c r="BH111" s="22"/>
      <c r="BI111" s="22"/>
      <c r="BJ111" s="22"/>
      <c r="BK111" s="22"/>
      <c r="BL111" s="22"/>
      <c r="BM111" s="22"/>
      <c r="BN111" s="22"/>
      <c r="BO111" s="82"/>
    </row>
    <row r="112" spans="1:67" s="25" customFormat="1" ht="91" x14ac:dyDescent="0.2">
      <c r="A112" s="117">
        <v>45</v>
      </c>
      <c r="B112" s="124" t="s">
        <v>162</v>
      </c>
      <c r="C112" s="126" t="s">
        <v>258</v>
      </c>
      <c r="D112" s="197" t="s">
        <v>163</v>
      </c>
      <c r="E112" s="31" t="s">
        <v>55</v>
      </c>
      <c r="F112" s="17">
        <v>1000</v>
      </c>
      <c r="G112" s="24">
        <v>39382</v>
      </c>
      <c r="H112" s="19" t="s">
        <v>864</v>
      </c>
      <c r="I112" s="20">
        <f t="shared" si="96"/>
        <v>4</v>
      </c>
      <c r="J112" s="22" t="s">
        <v>159</v>
      </c>
      <c r="K112" s="22" t="s">
        <v>52</v>
      </c>
      <c r="L112" s="22" t="s">
        <v>159</v>
      </c>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t="s">
        <v>167</v>
      </c>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82"/>
    </row>
    <row r="113" spans="1:67" s="25" customFormat="1" ht="91" x14ac:dyDescent="0.2">
      <c r="A113" s="117">
        <v>46</v>
      </c>
      <c r="B113" s="124" t="s">
        <v>144</v>
      </c>
      <c r="C113" s="126" t="s">
        <v>1011</v>
      </c>
      <c r="D113" s="197" t="s">
        <v>352</v>
      </c>
      <c r="E113" s="31" t="s">
        <v>55</v>
      </c>
      <c r="F113" s="17">
        <v>10000</v>
      </c>
      <c r="G113" s="24">
        <v>39429</v>
      </c>
      <c r="H113" s="19" t="s">
        <v>865</v>
      </c>
      <c r="I113" s="20">
        <f t="shared" si="96"/>
        <v>7</v>
      </c>
      <c r="J113" s="22" t="s">
        <v>159</v>
      </c>
      <c r="K113" s="22" t="s">
        <v>159</v>
      </c>
      <c r="L113" s="22" t="s">
        <v>160</v>
      </c>
      <c r="M113" s="22" t="s">
        <v>159</v>
      </c>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t="s">
        <v>159</v>
      </c>
      <c r="AM113" s="22"/>
      <c r="AN113" s="22"/>
      <c r="AO113" s="22" t="s">
        <v>159</v>
      </c>
      <c r="AP113" s="22"/>
      <c r="AQ113" s="22"/>
      <c r="AR113" s="22"/>
      <c r="AS113" s="22"/>
      <c r="AT113" s="22"/>
      <c r="AU113" s="22"/>
      <c r="AV113" s="22"/>
      <c r="AW113" s="22"/>
      <c r="AX113" s="22"/>
      <c r="AY113" s="22" t="s">
        <v>167</v>
      </c>
      <c r="AZ113" s="22"/>
      <c r="BA113" s="22"/>
      <c r="BB113" s="22"/>
      <c r="BC113" s="22"/>
      <c r="BD113" s="22"/>
      <c r="BE113" s="22"/>
      <c r="BF113" s="22"/>
      <c r="BG113" s="22"/>
      <c r="BH113" s="22"/>
      <c r="BI113" s="22"/>
      <c r="BJ113" s="22"/>
      <c r="BK113" s="22"/>
      <c r="BL113" s="22"/>
      <c r="BM113" s="22"/>
      <c r="BN113" s="22"/>
      <c r="BO113" s="82"/>
    </row>
    <row r="114" spans="1:67" s="25" customFormat="1" ht="91" x14ac:dyDescent="0.2">
      <c r="A114" s="23">
        <v>47</v>
      </c>
      <c r="B114" s="27" t="s">
        <v>138</v>
      </c>
      <c r="C114" s="61" t="s">
        <v>1149</v>
      </c>
      <c r="D114" s="130" t="s">
        <v>1150</v>
      </c>
      <c r="E114" s="70" t="s">
        <v>253</v>
      </c>
      <c r="F114" s="17">
        <v>3700</v>
      </c>
      <c r="G114" s="24">
        <v>39548</v>
      </c>
      <c r="H114" s="19" t="s">
        <v>172</v>
      </c>
      <c r="I114" s="20">
        <f t="shared" si="96"/>
        <v>4</v>
      </c>
      <c r="J114" s="22" t="s">
        <v>160</v>
      </c>
      <c r="K114" s="22" t="s">
        <v>159</v>
      </c>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t="s">
        <v>159</v>
      </c>
      <c r="AP114" s="22"/>
      <c r="AQ114" s="22"/>
      <c r="AR114" s="22"/>
      <c r="AS114" s="22"/>
      <c r="AT114" s="22"/>
      <c r="AU114" s="22"/>
      <c r="AV114" s="22"/>
      <c r="AW114" s="22"/>
      <c r="AX114" s="22"/>
      <c r="AY114" s="22"/>
      <c r="AZ114" s="22"/>
      <c r="BA114" s="22"/>
      <c r="BB114" s="22"/>
      <c r="BC114" s="22"/>
      <c r="BD114" s="22" t="s">
        <v>159</v>
      </c>
      <c r="BE114" s="22"/>
      <c r="BF114" s="22"/>
      <c r="BG114" s="22"/>
      <c r="BH114" s="22"/>
      <c r="BI114" s="22"/>
      <c r="BJ114" s="22"/>
      <c r="BK114" s="22"/>
      <c r="BL114" s="22"/>
      <c r="BM114" s="22"/>
      <c r="BN114" s="22"/>
      <c r="BO114" s="82"/>
    </row>
    <row r="115" spans="1:67" s="25" customFormat="1" ht="91" x14ac:dyDescent="0.2">
      <c r="A115" s="117">
        <v>48</v>
      </c>
      <c r="B115" s="124" t="s">
        <v>170</v>
      </c>
      <c r="C115" s="126" t="s">
        <v>689</v>
      </c>
      <c r="D115" s="137" t="s">
        <v>353</v>
      </c>
      <c r="E115" s="31" t="s">
        <v>55</v>
      </c>
      <c r="F115" s="17">
        <v>5000</v>
      </c>
      <c r="G115" s="24">
        <v>39599</v>
      </c>
      <c r="H115" s="19" t="s">
        <v>866</v>
      </c>
      <c r="I115" s="20">
        <f t="shared" si="96"/>
        <v>4</v>
      </c>
      <c r="J115" s="22" t="s">
        <v>159</v>
      </c>
      <c r="K115" s="22" t="s">
        <v>159</v>
      </c>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t="s">
        <v>160</v>
      </c>
      <c r="AM115" s="22"/>
      <c r="AN115" s="22" t="s">
        <v>159</v>
      </c>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82"/>
    </row>
    <row r="116" spans="1:67" s="25" customFormat="1" x14ac:dyDescent="0.2">
      <c r="A116" s="23" t="s">
        <v>49</v>
      </c>
      <c r="B116" s="27" t="s">
        <v>140</v>
      </c>
      <c r="C116" s="15" t="s">
        <v>107</v>
      </c>
      <c r="D116" s="130"/>
      <c r="E116" s="70"/>
      <c r="F116" s="17"/>
      <c r="G116" s="24"/>
      <c r="H116" s="19"/>
      <c r="I116" s="20">
        <f t="shared" si="96"/>
        <v>0</v>
      </c>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82"/>
    </row>
    <row r="117" spans="1:67" s="25" customFormat="1" x14ac:dyDescent="0.2">
      <c r="A117" s="23" t="s">
        <v>49</v>
      </c>
      <c r="B117" s="27" t="s">
        <v>141</v>
      </c>
      <c r="C117" s="15" t="s">
        <v>107</v>
      </c>
      <c r="D117" s="130"/>
      <c r="E117" s="16"/>
      <c r="F117" s="17"/>
      <c r="G117" s="24"/>
      <c r="H117" s="19"/>
      <c r="I117" s="20">
        <f t="shared" si="96"/>
        <v>0</v>
      </c>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82"/>
    </row>
    <row r="118" spans="1:67" s="25" customFormat="1" x14ac:dyDescent="0.2">
      <c r="A118" s="23" t="s">
        <v>49</v>
      </c>
      <c r="B118" s="27" t="s">
        <v>142</v>
      </c>
      <c r="C118" s="15" t="s">
        <v>107</v>
      </c>
      <c r="D118" s="130"/>
      <c r="E118" s="16"/>
      <c r="F118" s="17"/>
      <c r="G118" s="24"/>
      <c r="H118" s="19"/>
      <c r="I118" s="20">
        <f t="shared" si="96"/>
        <v>0</v>
      </c>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82"/>
    </row>
    <row r="119" spans="1:67" s="25" customFormat="1" x14ac:dyDescent="0.2">
      <c r="A119" s="23" t="s">
        <v>49</v>
      </c>
      <c r="B119" s="27" t="s">
        <v>145</v>
      </c>
      <c r="C119" s="15" t="s">
        <v>107</v>
      </c>
      <c r="D119" s="130"/>
      <c r="E119" s="16"/>
      <c r="F119" s="17"/>
      <c r="G119" s="24"/>
      <c r="H119" s="19"/>
      <c r="I119" s="20">
        <f t="shared" si="96"/>
        <v>0</v>
      </c>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82"/>
    </row>
    <row r="120" spans="1:67" s="25" customFormat="1" x14ac:dyDescent="0.2">
      <c r="A120" s="23" t="s">
        <v>49</v>
      </c>
      <c r="B120" s="27" t="s">
        <v>164</v>
      </c>
      <c r="C120" s="15" t="s">
        <v>107</v>
      </c>
      <c r="D120" s="130"/>
      <c r="E120" s="16"/>
      <c r="F120" s="17"/>
      <c r="G120" s="24"/>
      <c r="H120" s="19"/>
      <c r="I120" s="20">
        <f t="shared" si="96"/>
        <v>0</v>
      </c>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82"/>
    </row>
    <row r="121" spans="1:67" s="25" customFormat="1" x14ac:dyDescent="0.2">
      <c r="A121" s="23" t="s">
        <v>49</v>
      </c>
      <c r="B121" s="27" t="s">
        <v>146</v>
      </c>
      <c r="C121" s="15" t="s">
        <v>107</v>
      </c>
      <c r="D121" s="130"/>
      <c r="E121" s="16"/>
      <c r="F121" s="17"/>
      <c r="G121" s="24"/>
      <c r="H121" s="19"/>
      <c r="I121" s="20">
        <f t="shared" si="96"/>
        <v>0</v>
      </c>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82"/>
    </row>
    <row r="122" spans="1:67" s="25" customFormat="1" x14ac:dyDescent="0.2">
      <c r="A122" s="23" t="s">
        <v>49</v>
      </c>
      <c r="B122" s="27" t="s">
        <v>147</v>
      </c>
      <c r="C122" s="15" t="s">
        <v>107</v>
      </c>
      <c r="D122" s="130"/>
      <c r="E122" s="16"/>
      <c r="F122" s="17"/>
      <c r="G122" s="24"/>
      <c r="H122" s="19"/>
      <c r="I122" s="20">
        <f t="shared" si="96"/>
        <v>0</v>
      </c>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82"/>
    </row>
    <row r="123" spans="1:67" s="25" customFormat="1" x14ac:dyDescent="0.2">
      <c r="A123" s="23" t="s">
        <v>49</v>
      </c>
      <c r="B123" s="27" t="s">
        <v>148</v>
      </c>
      <c r="C123" s="15" t="s">
        <v>107</v>
      </c>
      <c r="D123" s="130"/>
      <c r="E123" s="16"/>
      <c r="F123" s="17"/>
      <c r="G123" s="24"/>
      <c r="H123" s="19"/>
      <c r="I123" s="20">
        <f t="shared" si="96"/>
        <v>0</v>
      </c>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82"/>
    </row>
    <row r="124" spans="1:67" s="25" customFormat="1" x14ac:dyDescent="0.2">
      <c r="A124" s="23" t="s">
        <v>49</v>
      </c>
      <c r="B124" s="27" t="s">
        <v>149</v>
      </c>
      <c r="C124" s="15" t="s">
        <v>107</v>
      </c>
      <c r="D124" s="130"/>
      <c r="E124" s="16"/>
      <c r="F124" s="17"/>
      <c r="G124" s="24"/>
      <c r="H124" s="19"/>
      <c r="I124" s="20">
        <f t="shared" si="96"/>
        <v>0</v>
      </c>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82"/>
    </row>
    <row r="125" spans="1:67" x14ac:dyDescent="0.2">
      <c r="A125" s="23" t="s">
        <v>49</v>
      </c>
      <c r="B125" s="27" t="s">
        <v>150</v>
      </c>
      <c r="C125" s="15" t="s">
        <v>128</v>
      </c>
      <c r="D125" s="130"/>
      <c r="E125" s="16"/>
      <c r="F125" s="17"/>
      <c r="G125" s="24"/>
      <c r="H125" s="19"/>
      <c r="I125" s="20">
        <f t="shared" si="96"/>
        <v>0</v>
      </c>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82"/>
    </row>
    <row r="126" spans="1:67" x14ac:dyDescent="0.2">
      <c r="A126" s="23" t="s">
        <v>49</v>
      </c>
      <c r="B126" s="27" t="s">
        <v>106</v>
      </c>
      <c r="C126" s="15" t="s">
        <v>128</v>
      </c>
      <c r="D126" s="130"/>
      <c r="E126" s="16"/>
      <c r="F126" s="17"/>
      <c r="G126" s="24"/>
      <c r="H126" s="19"/>
      <c r="I126" s="20">
        <f t="shared" si="96"/>
        <v>0</v>
      </c>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82"/>
    </row>
    <row r="127" spans="1:67" x14ac:dyDescent="0.2">
      <c r="A127" s="23" t="s">
        <v>49</v>
      </c>
      <c r="B127" s="27" t="s">
        <v>108</v>
      </c>
      <c r="C127" s="15" t="s">
        <v>128</v>
      </c>
      <c r="D127" s="130"/>
      <c r="E127" s="16"/>
      <c r="F127" s="17"/>
      <c r="G127" s="24"/>
      <c r="H127" s="19"/>
      <c r="I127" s="20">
        <f t="shared" si="96"/>
        <v>0</v>
      </c>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82"/>
    </row>
    <row r="128" spans="1:67" x14ac:dyDescent="0.2">
      <c r="A128" s="23" t="s">
        <v>49</v>
      </c>
      <c r="B128" s="14" t="s">
        <v>109</v>
      </c>
      <c r="C128" s="15" t="s">
        <v>128</v>
      </c>
      <c r="D128" s="130"/>
      <c r="E128" s="16"/>
      <c r="F128" s="17"/>
      <c r="G128" s="24"/>
      <c r="H128" s="19"/>
      <c r="I128" s="20">
        <f t="shared" si="96"/>
        <v>0</v>
      </c>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82"/>
    </row>
    <row r="129" spans="1:67" x14ac:dyDescent="0.2">
      <c r="A129" s="23" t="s">
        <v>49</v>
      </c>
      <c r="B129" s="14" t="s">
        <v>110</v>
      </c>
      <c r="C129" s="15" t="s">
        <v>128</v>
      </c>
      <c r="D129" s="130"/>
      <c r="E129" s="15"/>
      <c r="F129" s="17"/>
      <c r="G129" s="24"/>
      <c r="H129" s="19"/>
      <c r="I129" s="20">
        <f t="shared" si="96"/>
        <v>0</v>
      </c>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82"/>
    </row>
    <row r="130" spans="1:67" ht="13.5" thickBot="1" x14ac:dyDescent="0.25">
      <c r="A130" s="32" t="s">
        <v>49</v>
      </c>
      <c r="B130" s="107" t="s">
        <v>282</v>
      </c>
      <c r="C130" s="103"/>
      <c r="D130" s="103"/>
      <c r="E130" s="103"/>
      <c r="F130" s="105"/>
      <c r="G130" s="106"/>
      <c r="H130" s="102"/>
      <c r="I130" s="37"/>
      <c r="J130" s="38" t="s">
        <v>72</v>
      </c>
      <c r="K130" s="38" t="s">
        <v>72</v>
      </c>
      <c r="L130" s="38" t="s">
        <v>72</v>
      </c>
      <c r="M130" s="38" t="s">
        <v>72</v>
      </c>
      <c r="N130" s="38" t="s">
        <v>72</v>
      </c>
      <c r="O130" s="38" t="s">
        <v>72</v>
      </c>
      <c r="P130" s="38" t="s">
        <v>72</v>
      </c>
      <c r="Q130" s="38" t="s">
        <v>72</v>
      </c>
      <c r="R130" s="38" t="s">
        <v>72</v>
      </c>
      <c r="S130" s="38" t="s">
        <v>72</v>
      </c>
      <c r="T130" s="38" t="s">
        <v>72</v>
      </c>
      <c r="U130" s="38" t="s">
        <v>72</v>
      </c>
      <c r="V130" s="38" t="s">
        <v>72</v>
      </c>
      <c r="W130" s="38" t="s">
        <v>72</v>
      </c>
      <c r="X130" s="38" t="s">
        <v>72</v>
      </c>
      <c r="Y130" s="38" t="s">
        <v>72</v>
      </c>
      <c r="Z130" s="38" t="s">
        <v>72</v>
      </c>
      <c r="AA130" s="38" t="s">
        <v>72</v>
      </c>
      <c r="AB130" s="38" t="s">
        <v>72</v>
      </c>
      <c r="AC130" s="38" t="s">
        <v>72</v>
      </c>
      <c r="AD130" s="38" t="s">
        <v>72</v>
      </c>
      <c r="AE130" s="38" t="s">
        <v>72</v>
      </c>
      <c r="AF130" s="38" t="s">
        <v>72</v>
      </c>
      <c r="AG130" s="38" t="s">
        <v>72</v>
      </c>
      <c r="AH130" s="38" t="s">
        <v>72</v>
      </c>
      <c r="AI130" s="38" t="s">
        <v>72</v>
      </c>
      <c r="AJ130" s="38" t="s">
        <v>72</v>
      </c>
      <c r="AK130" s="38" t="s">
        <v>72</v>
      </c>
      <c r="AL130" s="38" t="s">
        <v>72</v>
      </c>
      <c r="AM130" s="38" t="s">
        <v>72</v>
      </c>
      <c r="AN130" s="38" t="s">
        <v>72</v>
      </c>
      <c r="AO130" s="38" t="s">
        <v>72</v>
      </c>
      <c r="AP130" s="38" t="s">
        <v>72</v>
      </c>
      <c r="AQ130" s="38" t="s">
        <v>72</v>
      </c>
      <c r="AR130" s="38" t="s">
        <v>72</v>
      </c>
      <c r="AS130" s="38" t="s">
        <v>72</v>
      </c>
      <c r="AT130" s="38" t="s">
        <v>72</v>
      </c>
      <c r="AU130" s="38" t="s">
        <v>72</v>
      </c>
      <c r="AV130" s="38" t="s">
        <v>72</v>
      </c>
      <c r="AW130" s="38" t="s">
        <v>72</v>
      </c>
      <c r="AX130" s="38" t="s">
        <v>72</v>
      </c>
      <c r="AY130" s="38" t="s">
        <v>72</v>
      </c>
      <c r="AZ130" s="38" t="s">
        <v>72</v>
      </c>
      <c r="BA130" s="38" t="s">
        <v>72</v>
      </c>
      <c r="BB130" s="38" t="s">
        <v>72</v>
      </c>
      <c r="BC130" s="38" t="s">
        <v>72</v>
      </c>
      <c r="BD130" s="38" t="s">
        <v>72</v>
      </c>
      <c r="BE130" s="38" t="s">
        <v>72</v>
      </c>
      <c r="BF130" s="38" t="s">
        <v>72</v>
      </c>
      <c r="BG130" s="38" t="s">
        <v>72</v>
      </c>
      <c r="BH130" s="38" t="s">
        <v>72</v>
      </c>
      <c r="BI130" s="38" t="s">
        <v>72</v>
      </c>
      <c r="BJ130" s="38" t="s">
        <v>72</v>
      </c>
      <c r="BK130" s="38" t="s">
        <v>72</v>
      </c>
      <c r="BL130" s="38" t="s">
        <v>72</v>
      </c>
      <c r="BM130" s="38" t="s">
        <v>72</v>
      </c>
      <c r="BN130" s="38" t="s">
        <v>72</v>
      </c>
      <c r="BO130" s="83" t="s">
        <v>72</v>
      </c>
    </row>
    <row r="131" spans="1:67" ht="13.5" thickBot="1" x14ac:dyDescent="0.25">
      <c r="B131" s="25"/>
      <c r="C131" s="25"/>
      <c r="E131" s="39" t="s">
        <v>62</v>
      </c>
      <c r="F131" s="40">
        <f>AVERAGE(F105:F130)</f>
        <v>4418.181818181818</v>
      </c>
      <c r="G131" s="26"/>
      <c r="H131" s="210" t="s">
        <v>151</v>
      </c>
      <c r="I131" s="211"/>
      <c r="J131" s="22">
        <f t="shared" ref="J131:R131" si="97">SUM(COUNTIF(J105:J130,"&gt;×"))</f>
        <v>11</v>
      </c>
      <c r="K131" s="22">
        <f t="shared" si="97"/>
        <v>11</v>
      </c>
      <c r="L131" s="22">
        <f t="shared" si="97"/>
        <v>6</v>
      </c>
      <c r="M131" s="22">
        <f t="shared" si="97"/>
        <v>4</v>
      </c>
      <c r="N131" s="22">
        <f t="shared" si="97"/>
        <v>0</v>
      </c>
      <c r="O131" s="22">
        <f t="shared" si="97"/>
        <v>0</v>
      </c>
      <c r="P131" s="22">
        <f t="shared" si="97"/>
        <v>0</v>
      </c>
      <c r="Q131" s="22">
        <f t="shared" si="97"/>
        <v>0</v>
      </c>
      <c r="R131" s="22">
        <f t="shared" si="97"/>
        <v>0</v>
      </c>
      <c r="S131" s="22">
        <f t="shared" ref="S131:AG131" si="98">SUM(COUNTIF(S105:S130,"&gt;×"))</f>
        <v>0</v>
      </c>
      <c r="T131" s="22">
        <f t="shared" si="98"/>
        <v>0</v>
      </c>
      <c r="U131" s="22">
        <f>SUM(COUNTIF(U105:U130,"&gt;×"))</f>
        <v>0</v>
      </c>
      <c r="V131" s="22">
        <f>SUM(COUNTIF(V105:V130,"&gt;×"))</f>
        <v>0</v>
      </c>
      <c r="W131" s="22">
        <f>SUM(COUNTIF(W105:W130,"&gt;×"))</f>
        <v>0</v>
      </c>
      <c r="X131" s="22">
        <f>SUM(COUNTIF(X105:X130,"&gt;×"))</f>
        <v>0</v>
      </c>
      <c r="Y131" s="22">
        <f t="shared" si="98"/>
        <v>0</v>
      </c>
      <c r="Z131" s="22">
        <f>SUM(COUNTIF(Z105:Z130,"&gt;×"))</f>
        <v>0</v>
      </c>
      <c r="AA131" s="22">
        <f>SUM(COUNTIF(AA105:AA130,"&gt;×"))</f>
        <v>0</v>
      </c>
      <c r="AB131" s="22">
        <f>SUM(COUNTIF(AB122:AB130,"&gt;×"))</f>
        <v>0</v>
      </c>
      <c r="AC131" s="22">
        <f>SUM(COUNTIF(AC122:AC130,"&gt;×"))</f>
        <v>0</v>
      </c>
      <c r="AD131" s="22">
        <f t="shared" si="98"/>
        <v>0</v>
      </c>
      <c r="AE131" s="22">
        <f t="shared" si="98"/>
        <v>0</v>
      </c>
      <c r="AF131" s="22">
        <f t="shared" si="98"/>
        <v>0</v>
      </c>
      <c r="AG131" s="22">
        <f t="shared" si="98"/>
        <v>0</v>
      </c>
      <c r="AH131" s="22">
        <f>SUM(COUNTIF(AH105:AH130,"&gt;×"))</f>
        <v>0</v>
      </c>
      <c r="AI131" s="22">
        <f>SUM(COUNTIF(AI105:AI130,"&gt;×"))</f>
        <v>0</v>
      </c>
      <c r="AJ131" s="22">
        <f>SUM(COUNTIF(AJ105:AJ130,"&gt;×"))</f>
        <v>0</v>
      </c>
      <c r="AK131" s="22">
        <f t="shared" ref="AK131:AR131" si="99">SUM(COUNTIF(AK105:AK130,"&gt;×"))</f>
        <v>1</v>
      </c>
      <c r="AL131" s="22">
        <f t="shared" si="99"/>
        <v>2</v>
      </c>
      <c r="AM131" s="22">
        <f t="shared" si="99"/>
        <v>0</v>
      </c>
      <c r="AN131" s="22">
        <f t="shared" si="99"/>
        <v>1</v>
      </c>
      <c r="AO131" s="22">
        <f t="shared" si="99"/>
        <v>6</v>
      </c>
      <c r="AP131" s="22">
        <f t="shared" si="99"/>
        <v>1</v>
      </c>
      <c r="AQ131" s="22">
        <f t="shared" si="99"/>
        <v>4</v>
      </c>
      <c r="AR131" s="22">
        <f t="shared" si="99"/>
        <v>0</v>
      </c>
      <c r="AS131" s="22">
        <f t="shared" ref="AS131:BD131" si="100">SUM(COUNTIF(AS105:AS130,"&gt;×"))</f>
        <v>0</v>
      </c>
      <c r="AT131" s="22">
        <f>SUM(COUNTIF(AT105:AT130,"&gt;×"))</f>
        <v>0</v>
      </c>
      <c r="AU131" s="22">
        <f>SUM(COUNTIF(AU105:AU130,"&gt;×"))</f>
        <v>0</v>
      </c>
      <c r="AV131" s="22">
        <f>SUM(COUNTIF(AV105:AV130,"&gt;×"))</f>
        <v>0</v>
      </c>
      <c r="AW131" s="22">
        <f>SUM(COUNTIF(AW105:AW130,"&gt;×"))</f>
        <v>0</v>
      </c>
      <c r="AX131" s="22">
        <f>SUM(COUNTIF(AX105:AX130,"&gt;×"))</f>
        <v>0</v>
      </c>
      <c r="AY131" s="22">
        <f t="shared" si="100"/>
        <v>1</v>
      </c>
      <c r="AZ131" s="22">
        <f t="shared" si="100"/>
        <v>0</v>
      </c>
      <c r="BA131" s="22">
        <f t="shared" si="100"/>
        <v>0</v>
      </c>
      <c r="BB131" s="22">
        <f t="shared" si="100"/>
        <v>0</v>
      </c>
      <c r="BC131" s="22">
        <f t="shared" si="100"/>
        <v>0</v>
      </c>
      <c r="BD131" s="22">
        <f t="shared" si="100"/>
        <v>3</v>
      </c>
      <c r="BE131" s="22">
        <f t="shared" ref="BE131:BN131" si="101">SUM(COUNTIF(BE105:BE130,"&gt;×"))</f>
        <v>0</v>
      </c>
      <c r="BF131" s="22">
        <f t="shared" si="101"/>
        <v>0</v>
      </c>
      <c r="BG131" s="22">
        <f t="shared" si="101"/>
        <v>0</v>
      </c>
      <c r="BH131" s="22">
        <f t="shared" si="101"/>
        <v>0</v>
      </c>
      <c r="BI131" s="22">
        <f t="shared" si="101"/>
        <v>0</v>
      </c>
      <c r="BJ131" s="22">
        <f t="shared" si="101"/>
        <v>0</v>
      </c>
      <c r="BK131" s="22">
        <f t="shared" si="101"/>
        <v>0</v>
      </c>
      <c r="BL131" s="22">
        <f t="shared" si="101"/>
        <v>0</v>
      </c>
      <c r="BM131" s="22">
        <f t="shared" si="101"/>
        <v>0</v>
      </c>
      <c r="BN131" s="22">
        <f t="shared" si="101"/>
        <v>0</v>
      </c>
      <c r="BO131" s="82">
        <f>SUM(COUNTIF(BO105:BO130,"&gt;×"))</f>
        <v>0</v>
      </c>
    </row>
    <row r="132" spans="1:67" ht="13.5" thickBot="1" x14ac:dyDescent="0.25">
      <c r="B132" s="25"/>
      <c r="C132" s="25"/>
      <c r="D132" s="25"/>
      <c r="E132" s="25"/>
      <c r="F132" s="41"/>
      <c r="G132" s="26"/>
      <c r="H132" s="212" t="s">
        <v>64</v>
      </c>
      <c r="I132" s="213"/>
      <c r="J132" s="42">
        <f t="shared" ref="J132:R132" si="102">SUM(J131+J94)</f>
        <v>46</v>
      </c>
      <c r="K132" s="42">
        <f t="shared" si="102"/>
        <v>42</v>
      </c>
      <c r="L132" s="42">
        <f t="shared" si="102"/>
        <v>13</v>
      </c>
      <c r="M132" s="42">
        <f t="shared" si="102"/>
        <v>23</v>
      </c>
      <c r="N132" s="42">
        <f t="shared" si="102"/>
        <v>2</v>
      </c>
      <c r="O132" s="42">
        <f t="shared" si="102"/>
        <v>0</v>
      </c>
      <c r="P132" s="42">
        <f t="shared" si="102"/>
        <v>0</v>
      </c>
      <c r="Q132" s="42">
        <f t="shared" si="102"/>
        <v>0</v>
      </c>
      <c r="R132" s="42">
        <f t="shared" si="102"/>
        <v>0</v>
      </c>
      <c r="S132" s="42">
        <f t="shared" ref="S132:AG132" si="103">SUM(S131+S94)</f>
        <v>0</v>
      </c>
      <c r="T132" s="42">
        <f t="shared" si="103"/>
        <v>0</v>
      </c>
      <c r="U132" s="42">
        <f>SUM(U131+U94)</f>
        <v>0</v>
      </c>
      <c r="V132" s="42">
        <f>SUM(V131+V94)</f>
        <v>2</v>
      </c>
      <c r="W132" s="42">
        <f>SUM(W131+W94)</f>
        <v>0</v>
      </c>
      <c r="X132" s="42">
        <f>SUM(X131+X94)</f>
        <v>0</v>
      </c>
      <c r="Y132" s="42">
        <f t="shared" si="103"/>
        <v>0</v>
      </c>
      <c r="Z132" s="42">
        <f>SUM(Z131+Z94)</f>
        <v>14</v>
      </c>
      <c r="AA132" s="42">
        <f>SUM(AA131+AA94)</f>
        <v>0</v>
      </c>
      <c r="AB132" s="42">
        <f>SUM(AB131+AB111)</f>
        <v>0</v>
      </c>
      <c r="AC132" s="42">
        <f>SUM(AC131+AC111)</f>
        <v>0</v>
      </c>
      <c r="AD132" s="42">
        <f t="shared" si="103"/>
        <v>0</v>
      </c>
      <c r="AE132" s="42">
        <f t="shared" si="103"/>
        <v>0</v>
      </c>
      <c r="AF132" s="42">
        <f t="shared" si="103"/>
        <v>0</v>
      </c>
      <c r="AG132" s="42">
        <f t="shared" si="103"/>
        <v>0</v>
      </c>
      <c r="AH132" s="42">
        <f>SUM(AH131+AH94)</f>
        <v>0</v>
      </c>
      <c r="AI132" s="42">
        <f>SUM(AI131+AI94)</f>
        <v>0</v>
      </c>
      <c r="AJ132" s="42">
        <f>SUM(AJ131+AJ94)</f>
        <v>9</v>
      </c>
      <c r="AK132" s="42">
        <f t="shared" ref="AK132:AR132" si="104">SUM(AK131+AK94)</f>
        <v>2</v>
      </c>
      <c r="AL132" s="42">
        <f t="shared" si="104"/>
        <v>10</v>
      </c>
      <c r="AM132" s="42">
        <f t="shared" si="104"/>
        <v>4</v>
      </c>
      <c r="AN132" s="42">
        <f t="shared" si="104"/>
        <v>8</v>
      </c>
      <c r="AO132" s="42">
        <f t="shared" si="104"/>
        <v>6</v>
      </c>
      <c r="AP132" s="42">
        <f t="shared" si="104"/>
        <v>1</v>
      </c>
      <c r="AQ132" s="42">
        <f t="shared" si="104"/>
        <v>25</v>
      </c>
      <c r="AR132" s="42">
        <f t="shared" si="104"/>
        <v>0</v>
      </c>
      <c r="AS132" s="42">
        <f t="shared" ref="AS132:BD132" si="105">SUM(AS131+AS94)</f>
        <v>0</v>
      </c>
      <c r="AT132" s="42">
        <f>SUM(AT131+AT94)</f>
        <v>0</v>
      </c>
      <c r="AU132" s="42">
        <f>SUM(AU131+AU94)</f>
        <v>0</v>
      </c>
      <c r="AV132" s="42">
        <f>SUM(AV131+AV94)</f>
        <v>0</v>
      </c>
      <c r="AW132" s="42">
        <f>SUM(AW131+AW94)</f>
        <v>0</v>
      </c>
      <c r="AX132" s="42">
        <f>SUM(AX131+AX94)</f>
        <v>0</v>
      </c>
      <c r="AY132" s="42">
        <f t="shared" si="105"/>
        <v>1</v>
      </c>
      <c r="AZ132" s="42">
        <f t="shared" si="105"/>
        <v>0</v>
      </c>
      <c r="BA132" s="42">
        <f t="shared" si="105"/>
        <v>0</v>
      </c>
      <c r="BB132" s="42">
        <f t="shared" si="105"/>
        <v>17</v>
      </c>
      <c r="BC132" s="42">
        <f t="shared" si="105"/>
        <v>14</v>
      </c>
      <c r="BD132" s="42">
        <f t="shared" si="105"/>
        <v>3</v>
      </c>
      <c r="BE132" s="42">
        <f t="shared" ref="BE132:BN132" si="106">SUM(BE131+BE94)</f>
        <v>18</v>
      </c>
      <c r="BF132" s="42">
        <f t="shared" si="106"/>
        <v>14</v>
      </c>
      <c r="BG132" s="42">
        <f t="shared" si="106"/>
        <v>12</v>
      </c>
      <c r="BH132" s="42">
        <f t="shared" si="106"/>
        <v>12</v>
      </c>
      <c r="BI132" s="42">
        <f t="shared" si="106"/>
        <v>9</v>
      </c>
      <c r="BJ132" s="42">
        <f t="shared" si="106"/>
        <v>8</v>
      </c>
      <c r="BK132" s="42">
        <f t="shared" si="106"/>
        <v>3</v>
      </c>
      <c r="BL132" s="42">
        <f t="shared" si="106"/>
        <v>2</v>
      </c>
      <c r="BM132" s="42">
        <f t="shared" si="106"/>
        <v>2</v>
      </c>
      <c r="BN132" s="42">
        <f t="shared" si="106"/>
        <v>2</v>
      </c>
      <c r="BO132" s="88">
        <f>SUM(BO131+BO94)</f>
        <v>0</v>
      </c>
    </row>
    <row r="133" spans="1:67" x14ac:dyDescent="0.2">
      <c r="A133" s="25"/>
      <c r="B133" s="25"/>
      <c r="F133" s="41"/>
      <c r="G133" s="26"/>
      <c r="H133" s="210" t="s">
        <v>152</v>
      </c>
      <c r="I133" s="211"/>
      <c r="J133" s="43">
        <f t="shared" ref="J133:R133" si="107">SUM(COUNTIF(J105:J130,"&gt;=幹事"))</f>
        <v>1</v>
      </c>
      <c r="K133" s="43">
        <f t="shared" si="107"/>
        <v>2</v>
      </c>
      <c r="L133" s="43">
        <f t="shared" si="107"/>
        <v>2</v>
      </c>
      <c r="M133" s="43">
        <f t="shared" si="107"/>
        <v>1</v>
      </c>
      <c r="N133" s="43">
        <f t="shared" si="107"/>
        <v>0</v>
      </c>
      <c r="O133" s="43">
        <f t="shared" si="107"/>
        <v>0</v>
      </c>
      <c r="P133" s="43">
        <f t="shared" si="107"/>
        <v>0</v>
      </c>
      <c r="Q133" s="43">
        <f t="shared" si="107"/>
        <v>0</v>
      </c>
      <c r="R133" s="43">
        <f t="shared" si="107"/>
        <v>0</v>
      </c>
      <c r="S133" s="43">
        <f t="shared" ref="S133:AG133" si="108">SUM(COUNTIF(S105:S130,"&gt;=幹事"))</f>
        <v>0</v>
      </c>
      <c r="T133" s="43">
        <f t="shared" si="108"/>
        <v>0</v>
      </c>
      <c r="U133" s="43">
        <f>SUM(COUNTIF(U105:U130,"&gt;=幹事"))</f>
        <v>0</v>
      </c>
      <c r="V133" s="43">
        <f>SUM(COUNTIF(V105:V130,"&gt;=幹事"))</f>
        <v>0</v>
      </c>
      <c r="W133" s="43">
        <f>SUM(COUNTIF(W105:W130,"&gt;=幹事"))</f>
        <v>0</v>
      </c>
      <c r="X133" s="43">
        <f>SUM(COUNTIF(X105:X130,"&gt;=幹事"))</f>
        <v>0</v>
      </c>
      <c r="Y133" s="43">
        <f t="shared" si="108"/>
        <v>0</v>
      </c>
      <c r="Z133" s="43">
        <f>SUM(COUNTIF(Z105:Z130,"&gt;=幹事"))</f>
        <v>0</v>
      </c>
      <c r="AA133" s="43">
        <f>SUM(COUNTIF(AA105:AA130,"&gt;=幹事"))</f>
        <v>0</v>
      </c>
      <c r="AB133" s="43">
        <f>SUM(COUNTIF(AB122:AB130,"&gt;=幹事"))</f>
        <v>0</v>
      </c>
      <c r="AC133" s="43">
        <f>SUM(COUNTIF(AC122:AC130,"&gt;=幹事"))</f>
        <v>0</v>
      </c>
      <c r="AD133" s="43">
        <f t="shared" si="108"/>
        <v>0</v>
      </c>
      <c r="AE133" s="43">
        <f t="shared" si="108"/>
        <v>0</v>
      </c>
      <c r="AF133" s="43">
        <f t="shared" si="108"/>
        <v>0</v>
      </c>
      <c r="AG133" s="43">
        <f t="shared" si="108"/>
        <v>0</v>
      </c>
      <c r="AH133" s="43">
        <f>SUM(COUNTIF(AH105:AH130,"&gt;=幹事"))</f>
        <v>0</v>
      </c>
      <c r="AI133" s="43">
        <f>SUM(COUNTIF(AI105:AI130,"&gt;=幹事"))</f>
        <v>0</v>
      </c>
      <c r="AJ133" s="43">
        <f>SUM(COUNTIF(AJ105:AJ130,"&gt;=幹事"))</f>
        <v>0</v>
      </c>
      <c r="AK133" s="43">
        <f t="shared" ref="AK133:AR133" si="109">SUM(COUNTIF(AK105:AK130,"&gt;=幹事"))</f>
        <v>1</v>
      </c>
      <c r="AL133" s="43">
        <f t="shared" si="109"/>
        <v>1</v>
      </c>
      <c r="AM133" s="43">
        <f t="shared" si="109"/>
        <v>0</v>
      </c>
      <c r="AN133" s="43">
        <f t="shared" si="109"/>
        <v>0</v>
      </c>
      <c r="AO133" s="43">
        <f t="shared" si="109"/>
        <v>1</v>
      </c>
      <c r="AP133" s="43">
        <f t="shared" si="109"/>
        <v>0</v>
      </c>
      <c r="AQ133" s="43">
        <f t="shared" si="109"/>
        <v>1</v>
      </c>
      <c r="AR133" s="43">
        <f t="shared" si="109"/>
        <v>0</v>
      </c>
      <c r="AS133" s="43">
        <f t="shared" ref="AS133:BD133" si="110">SUM(COUNTIF(AS105:AS130,"&gt;=幹事"))</f>
        <v>0</v>
      </c>
      <c r="AT133" s="43">
        <f>SUM(COUNTIF(AT105:AT130,"&gt;=幹事"))</f>
        <v>0</v>
      </c>
      <c r="AU133" s="43">
        <f>SUM(COUNTIF(AU105:AU130,"&gt;=幹事"))</f>
        <v>0</v>
      </c>
      <c r="AV133" s="43">
        <f>SUM(COUNTIF(AV105:AV130,"&gt;=幹事"))</f>
        <v>0</v>
      </c>
      <c r="AW133" s="43">
        <f>SUM(COUNTIF(AW105:AW130,"&gt;=幹事"))</f>
        <v>0</v>
      </c>
      <c r="AX133" s="43">
        <f>SUM(COUNTIF(AX105:AX130,"&gt;=幹事"))</f>
        <v>0</v>
      </c>
      <c r="AY133" s="43">
        <f t="shared" si="110"/>
        <v>0</v>
      </c>
      <c r="AZ133" s="43">
        <f t="shared" si="110"/>
        <v>0</v>
      </c>
      <c r="BA133" s="43">
        <f t="shared" si="110"/>
        <v>0</v>
      </c>
      <c r="BB133" s="43">
        <f t="shared" si="110"/>
        <v>0</v>
      </c>
      <c r="BC133" s="43">
        <f t="shared" si="110"/>
        <v>0</v>
      </c>
      <c r="BD133" s="43">
        <f t="shared" si="110"/>
        <v>1</v>
      </c>
      <c r="BE133" s="43">
        <f t="shared" ref="BE133:BK133" si="111">SUM(COUNTIF(BE105:BE130,"&gt;=幹事"))</f>
        <v>0</v>
      </c>
      <c r="BF133" s="43">
        <f t="shared" si="111"/>
        <v>0</v>
      </c>
      <c r="BG133" s="43">
        <f t="shared" si="111"/>
        <v>0</v>
      </c>
      <c r="BH133" s="43">
        <f t="shared" si="111"/>
        <v>0</v>
      </c>
      <c r="BI133" s="43">
        <f t="shared" si="111"/>
        <v>0</v>
      </c>
      <c r="BJ133" s="43">
        <f t="shared" si="111"/>
        <v>0</v>
      </c>
      <c r="BK133" s="43">
        <f t="shared" si="111"/>
        <v>0</v>
      </c>
      <c r="BL133" s="43">
        <f>SUM(COUNTIF(BL105:BL130,"&gt;=幹事"))</f>
        <v>0</v>
      </c>
      <c r="BM133" s="43">
        <f>SUM(COUNTIF(BM105:BM130,"&gt;=幹事"))</f>
        <v>0</v>
      </c>
      <c r="BN133" s="43">
        <f>SUM(COUNTIF(BN105:BN130,"&gt;=幹事"))</f>
        <v>0</v>
      </c>
      <c r="BO133" s="86">
        <f>SUM(COUNTIF(BO105:BO130,"&gt;=幹事"))</f>
        <v>0</v>
      </c>
    </row>
    <row r="134" spans="1:67" ht="13.5" thickBot="1" x14ac:dyDescent="0.25">
      <c r="A134" s="25"/>
      <c r="B134" s="25"/>
      <c r="F134" s="41"/>
      <c r="G134" s="26"/>
      <c r="H134" s="212" t="s">
        <v>66</v>
      </c>
      <c r="I134" s="213"/>
      <c r="J134" s="69">
        <f t="shared" ref="J134:R134" si="112">SUM(J133+J96)</f>
        <v>5</v>
      </c>
      <c r="K134" s="69">
        <f t="shared" si="112"/>
        <v>5</v>
      </c>
      <c r="L134" s="69">
        <f t="shared" si="112"/>
        <v>3</v>
      </c>
      <c r="M134" s="69">
        <f t="shared" si="112"/>
        <v>5</v>
      </c>
      <c r="N134" s="69">
        <f t="shared" si="112"/>
        <v>1</v>
      </c>
      <c r="O134" s="69">
        <f t="shared" si="112"/>
        <v>0</v>
      </c>
      <c r="P134" s="69">
        <f t="shared" si="112"/>
        <v>0</v>
      </c>
      <c r="Q134" s="69">
        <f t="shared" si="112"/>
        <v>0</v>
      </c>
      <c r="R134" s="69">
        <f t="shared" si="112"/>
        <v>0</v>
      </c>
      <c r="S134" s="69">
        <f t="shared" ref="S134:AG134" si="113">SUM(S133+S96)</f>
        <v>0</v>
      </c>
      <c r="T134" s="69">
        <f t="shared" si="113"/>
        <v>0</v>
      </c>
      <c r="U134" s="69">
        <f>SUM(U133+U96)</f>
        <v>0</v>
      </c>
      <c r="V134" s="69">
        <f>SUM(V133+V96)</f>
        <v>0</v>
      </c>
      <c r="W134" s="69">
        <f>SUM(W133+W96)</f>
        <v>0</v>
      </c>
      <c r="X134" s="69">
        <f>SUM(X133+X96)</f>
        <v>0</v>
      </c>
      <c r="Y134" s="69">
        <f t="shared" si="113"/>
        <v>0</v>
      </c>
      <c r="Z134" s="69">
        <f>SUM(Z133+Z96)</f>
        <v>2</v>
      </c>
      <c r="AA134" s="69">
        <f>SUM(AA133+AA96)</f>
        <v>0</v>
      </c>
      <c r="AB134" s="69">
        <f>SUM(AB133+AB113)</f>
        <v>0</v>
      </c>
      <c r="AC134" s="69">
        <f>SUM(AC133+AC113)</f>
        <v>0</v>
      </c>
      <c r="AD134" s="69">
        <f t="shared" si="113"/>
        <v>0</v>
      </c>
      <c r="AE134" s="69">
        <f t="shared" si="113"/>
        <v>0</v>
      </c>
      <c r="AF134" s="69">
        <f t="shared" si="113"/>
        <v>0</v>
      </c>
      <c r="AG134" s="69">
        <f t="shared" si="113"/>
        <v>0</v>
      </c>
      <c r="AH134" s="69">
        <f>SUM(AH133+AH96)</f>
        <v>0</v>
      </c>
      <c r="AI134" s="69">
        <f>SUM(AI133+AI96)</f>
        <v>0</v>
      </c>
      <c r="AJ134" s="69">
        <f>SUM(AJ133+AJ96)</f>
        <v>1</v>
      </c>
      <c r="AK134" s="69">
        <f t="shared" ref="AK134:AR134" si="114">SUM(AK133+AK96)</f>
        <v>1</v>
      </c>
      <c r="AL134" s="69">
        <f t="shared" si="114"/>
        <v>2</v>
      </c>
      <c r="AM134" s="69">
        <f t="shared" si="114"/>
        <v>1</v>
      </c>
      <c r="AN134" s="69">
        <f t="shared" si="114"/>
        <v>3</v>
      </c>
      <c r="AO134" s="69">
        <f t="shared" si="114"/>
        <v>1</v>
      </c>
      <c r="AP134" s="69">
        <f t="shared" si="114"/>
        <v>0</v>
      </c>
      <c r="AQ134" s="69">
        <f t="shared" si="114"/>
        <v>5</v>
      </c>
      <c r="AR134" s="69">
        <f t="shared" si="114"/>
        <v>0</v>
      </c>
      <c r="AS134" s="69">
        <f t="shared" ref="AS134:BD134" si="115">SUM(AS133+AS96)</f>
        <v>0</v>
      </c>
      <c r="AT134" s="69">
        <f>SUM(AT133+AT96)</f>
        <v>0</v>
      </c>
      <c r="AU134" s="69">
        <f>SUM(AU133+AU96)</f>
        <v>0</v>
      </c>
      <c r="AV134" s="69">
        <f>SUM(AV133+AV96)</f>
        <v>0</v>
      </c>
      <c r="AW134" s="69">
        <f>SUM(AW133+AW96)</f>
        <v>0</v>
      </c>
      <c r="AX134" s="69">
        <f>SUM(AX133+AX96)</f>
        <v>0</v>
      </c>
      <c r="AY134" s="69">
        <f t="shared" si="115"/>
        <v>0</v>
      </c>
      <c r="AZ134" s="69">
        <f t="shared" si="115"/>
        <v>0</v>
      </c>
      <c r="BA134" s="69">
        <f t="shared" si="115"/>
        <v>0</v>
      </c>
      <c r="BB134" s="69">
        <f t="shared" si="115"/>
        <v>3</v>
      </c>
      <c r="BC134" s="69">
        <f t="shared" si="115"/>
        <v>2</v>
      </c>
      <c r="BD134" s="69">
        <f t="shared" si="115"/>
        <v>1</v>
      </c>
      <c r="BE134" s="69">
        <f t="shared" ref="BE134:BN134" si="116">SUM(BE133+BE96)</f>
        <v>1</v>
      </c>
      <c r="BF134" s="69">
        <f t="shared" si="116"/>
        <v>2</v>
      </c>
      <c r="BG134" s="69">
        <f t="shared" si="116"/>
        <v>2</v>
      </c>
      <c r="BH134" s="69">
        <f t="shared" si="116"/>
        <v>1</v>
      </c>
      <c r="BI134" s="69">
        <f t="shared" si="116"/>
        <v>0</v>
      </c>
      <c r="BJ134" s="69">
        <f t="shared" si="116"/>
        <v>1</v>
      </c>
      <c r="BK134" s="69">
        <f t="shared" si="116"/>
        <v>0</v>
      </c>
      <c r="BL134" s="69">
        <f t="shared" si="116"/>
        <v>0</v>
      </c>
      <c r="BM134" s="69">
        <f t="shared" si="116"/>
        <v>0</v>
      </c>
      <c r="BN134" s="69">
        <f t="shared" si="116"/>
        <v>0</v>
      </c>
      <c r="BO134" s="89">
        <f>SUM(BO133+BO96)</f>
        <v>0</v>
      </c>
    </row>
    <row r="135" spans="1:67" ht="17" thickBot="1" x14ac:dyDescent="0.3">
      <c r="D135" s="4"/>
      <c r="E135" s="4"/>
    </row>
    <row r="136" spans="1:67" x14ac:dyDescent="0.2">
      <c r="I136" t="s">
        <v>649</v>
      </c>
      <c r="J136" s="44" t="s">
        <v>52</v>
      </c>
      <c r="K136" s="7" t="s">
        <v>52</v>
      </c>
      <c r="L136" s="7"/>
      <c r="M136" s="7"/>
      <c r="N136" s="7"/>
      <c r="O136" s="7"/>
      <c r="P136" s="45" t="s">
        <v>49</v>
      </c>
      <c r="Q136" s="7" t="s">
        <v>71</v>
      </c>
      <c r="R136" s="7"/>
      <c r="S136" s="46"/>
      <c r="T136" s="77"/>
      <c r="U136" s="7" t="s">
        <v>168</v>
      </c>
      <c r="V136" s="7"/>
      <c r="W136" s="7"/>
      <c r="X136" s="7"/>
      <c r="Y136" s="7"/>
      <c r="Z136" s="46"/>
      <c r="AA136"/>
      <c r="AB136"/>
      <c r="AC136"/>
      <c r="AD136"/>
      <c r="AF136"/>
      <c r="AG136"/>
      <c r="AI136"/>
      <c r="AJ136"/>
      <c r="AK136"/>
      <c r="AM136"/>
      <c r="AN136"/>
      <c r="AO136"/>
      <c r="AQ136"/>
      <c r="AR136"/>
      <c r="AS136"/>
      <c r="AT136"/>
      <c r="AU136"/>
      <c r="AW136"/>
      <c r="AX136"/>
      <c r="AY136"/>
      <c r="BA136"/>
      <c r="BB136"/>
      <c r="BC136"/>
      <c r="BD136"/>
      <c r="BE136"/>
      <c r="BF136"/>
      <c r="BG136"/>
      <c r="BH136"/>
      <c r="BI136"/>
      <c r="BK136"/>
      <c r="BL136"/>
      <c r="BM136"/>
      <c r="BN136"/>
      <c r="BO136"/>
    </row>
    <row r="137" spans="1:67" x14ac:dyDescent="0.2">
      <c r="J137" s="47" t="s">
        <v>69</v>
      </c>
      <c r="K137" s="48" t="s">
        <v>70</v>
      </c>
      <c r="L137" s="48"/>
      <c r="M137" s="48"/>
      <c r="N137" s="48"/>
      <c r="O137" s="48"/>
      <c r="P137" s="75" t="s">
        <v>67</v>
      </c>
      <c r="Q137" s="49" t="s">
        <v>68</v>
      </c>
      <c r="R137" s="50"/>
      <c r="S137" s="51"/>
      <c r="T137" s="76"/>
      <c r="U137" s="49"/>
      <c r="V137" s="50"/>
      <c r="W137" s="50"/>
      <c r="X137" s="50"/>
      <c r="Y137" s="50"/>
      <c r="Z137" s="51"/>
      <c r="AA137"/>
      <c r="AB137"/>
      <c r="AC137"/>
      <c r="AD137"/>
      <c r="AF137"/>
      <c r="AG137"/>
      <c r="AI137"/>
      <c r="AJ137"/>
      <c r="AK137"/>
      <c r="AM137"/>
      <c r="AN137"/>
      <c r="AO137"/>
      <c r="AQ137"/>
      <c r="AR137"/>
      <c r="AS137"/>
      <c r="AT137"/>
      <c r="AU137"/>
      <c r="AW137"/>
      <c r="AX137"/>
      <c r="AY137"/>
      <c r="BA137"/>
      <c r="BB137"/>
      <c r="BC137"/>
      <c r="BD137"/>
      <c r="BE137"/>
      <c r="BF137"/>
      <c r="BG137"/>
      <c r="BH137"/>
      <c r="BI137"/>
      <c r="BK137"/>
      <c r="BL137"/>
      <c r="BM137"/>
      <c r="BN137"/>
      <c r="BO137"/>
    </row>
    <row r="138" spans="1:67" ht="13.5" thickBot="1" x14ac:dyDescent="0.25">
      <c r="J138" s="78" t="s">
        <v>167</v>
      </c>
      <c r="K138" s="52" t="s">
        <v>1002</v>
      </c>
      <c r="L138" s="53"/>
      <c r="M138" s="54"/>
      <c r="N138" s="54"/>
      <c r="O138" s="54"/>
      <c r="P138" s="55" t="s">
        <v>72</v>
      </c>
      <c r="Q138" s="52" t="s">
        <v>73</v>
      </c>
      <c r="R138" s="53"/>
      <c r="S138" s="56"/>
      <c r="T138" s="55"/>
      <c r="U138" s="52"/>
      <c r="V138" s="53"/>
      <c r="W138" s="53"/>
      <c r="X138" s="53"/>
      <c r="Y138" s="53"/>
      <c r="Z138" s="56"/>
      <c r="AA138"/>
      <c r="AB138"/>
      <c r="AC138"/>
      <c r="AD138"/>
      <c r="AF138"/>
      <c r="AG138"/>
      <c r="AI138"/>
      <c r="AJ138"/>
      <c r="AK138"/>
      <c r="AM138"/>
      <c r="AN138"/>
      <c r="AO138"/>
      <c r="AQ138"/>
      <c r="AR138"/>
      <c r="AS138"/>
      <c r="AT138"/>
      <c r="AU138"/>
      <c r="AW138"/>
      <c r="AX138"/>
      <c r="AY138"/>
      <c r="BA138"/>
      <c r="BB138"/>
      <c r="BC138"/>
      <c r="BD138"/>
      <c r="BE138"/>
      <c r="BF138"/>
      <c r="BG138"/>
      <c r="BH138"/>
      <c r="BI138"/>
      <c r="BK138"/>
      <c r="BL138"/>
      <c r="BM138"/>
      <c r="BN138"/>
      <c r="BO138"/>
    </row>
    <row r="139" spans="1:67" ht="13.5" thickBot="1" x14ac:dyDescent="0.25"/>
    <row r="140" spans="1:67" x14ac:dyDescent="0.2">
      <c r="A140" s="247" t="s">
        <v>1</v>
      </c>
      <c r="B140" s="216" t="s">
        <v>3</v>
      </c>
      <c r="C140" s="216" t="s">
        <v>5</v>
      </c>
      <c r="D140" s="216" t="str">
        <f>D5</f>
        <v>住所／情報(2023/1/1全確認)</v>
      </c>
      <c r="E140" s="228" t="str">
        <f>E5</f>
        <v>URL(公式HPのみ)
(2024/1/1全確認)</v>
      </c>
      <c r="F140" s="230" t="s">
        <v>7</v>
      </c>
      <c r="G140" s="216" t="s">
        <v>9</v>
      </c>
      <c r="H140" s="218" t="s">
        <v>11</v>
      </c>
      <c r="I140" s="220" t="s">
        <v>13</v>
      </c>
      <c r="J140" s="7" t="s">
        <v>14</v>
      </c>
      <c r="K140" s="7"/>
      <c r="L140" s="8"/>
      <c r="M140" s="8"/>
      <c r="N140" s="8"/>
      <c r="O140" s="8"/>
      <c r="P140" s="7"/>
      <c r="Q140" s="7"/>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7"/>
      <c r="AR140" s="8"/>
      <c r="AS140" s="8"/>
      <c r="AT140" s="8"/>
      <c r="AU140" s="8"/>
      <c r="AV140" s="8"/>
      <c r="AW140" s="8"/>
      <c r="AX140" s="8"/>
      <c r="AY140" s="8"/>
      <c r="AZ140" s="8"/>
      <c r="BA140" s="8"/>
      <c r="BB140" s="7"/>
      <c r="BC140" s="8"/>
      <c r="BD140" s="8"/>
      <c r="BE140" s="8"/>
      <c r="BF140" s="8"/>
      <c r="BG140" s="8"/>
      <c r="BH140" s="8"/>
      <c r="BI140" s="8"/>
      <c r="BJ140" s="8"/>
      <c r="BK140" s="8"/>
      <c r="BL140" s="8"/>
      <c r="BM140" s="8"/>
      <c r="BN140" s="8"/>
      <c r="BO140" s="9"/>
    </row>
    <row r="141" spans="1:67" s="2" customFormat="1" ht="26.5" thickBot="1" x14ac:dyDescent="0.25">
      <c r="A141" s="248"/>
      <c r="B141" s="217"/>
      <c r="C141" s="217"/>
      <c r="D141" s="217"/>
      <c r="E141" s="229"/>
      <c r="F141" s="231"/>
      <c r="G141" s="217"/>
      <c r="H141" s="219"/>
      <c r="I141" s="221"/>
      <c r="J141" s="10" t="str">
        <f t="shared" ref="J141:R141" si="117">J6</f>
        <v>Tosh</v>
      </c>
      <c r="K141" s="11" t="str">
        <f t="shared" si="117"/>
        <v>岸野姉</v>
      </c>
      <c r="L141" s="11" t="str">
        <f t="shared" si="117"/>
        <v>善恵姉</v>
      </c>
      <c r="M141" s="11" t="str">
        <f t="shared" si="117"/>
        <v>上野兄</v>
      </c>
      <c r="N141" s="11" t="str">
        <f t="shared" si="117"/>
        <v>Amita
姉</v>
      </c>
      <c r="O141" s="11" t="str">
        <f t="shared" si="117"/>
        <v>長島兄</v>
      </c>
      <c r="P141" s="11" t="str">
        <f t="shared" si="117"/>
        <v>悠姉</v>
      </c>
      <c r="Q141" s="11" t="str">
        <f t="shared" si="117"/>
        <v>Tanmay兄</v>
      </c>
      <c r="R141" s="11" t="str">
        <f t="shared" si="117"/>
        <v>前川
浩)兄</v>
      </c>
      <c r="S141" s="11" t="str">
        <f t="shared" ref="S141:AG141" si="118">S6</f>
        <v>前川
紀)姉</v>
      </c>
      <c r="T141" s="11" t="str">
        <f t="shared" si="118"/>
        <v>前川
あ))姉</v>
      </c>
      <c r="U141" s="11" t="str">
        <f>U6</f>
        <v>千恵美姉</v>
      </c>
      <c r="V141" s="11" t="str">
        <f>V6</f>
        <v>柴田兄</v>
      </c>
      <c r="W141" s="11" t="str">
        <f>W6</f>
        <v>須坂姉</v>
      </c>
      <c r="X141" s="11" t="str">
        <f>X6</f>
        <v>勇輝兄</v>
      </c>
      <c r="Y141" s="11" t="str">
        <f t="shared" si="118"/>
        <v>Nimish兄</v>
      </c>
      <c r="Z141" s="71" t="str">
        <f>Z6</f>
        <v>亜紀子姉</v>
      </c>
      <c r="AA141" s="71" t="str">
        <f>AA6</f>
        <v>山田兄</v>
      </c>
      <c r="AB141" s="71"/>
      <c r="AC141" s="71"/>
      <c r="AD141" s="71" t="str">
        <f t="shared" si="118"/>
        <v>原園姉</v>
      </c>
      <c r="AE141" s="71" t="str">
        <f t="shared" si="118"/>
        <v>渡部姉</v>
      </c>
      <c r="AF141" s="71" t="str">
        <f t="shared" si="118"/>
        <v>香織姉</v>
      </c>
      <c r="AG141" s="71" t="str">
        <f t="shared" si="118"/>
        <v>田嶋姉</v>
      </c>
      <c r="AH141" s="71" t="str">
        <f>AH6</f>
        <v>藤田兄</v>
      </c>
      <c r="AI141" s="71" t="str">
        <f>AI6</f>
        <v>藤田姉</v>
      </c>
      <c r="AJ141" s="71" t="str">
        <f>AJ6</f>
        <v>佐藤兄</v>
      </c>
      <c r="AK141" s="71" t="str">
        <f t="shared" ref="AK141:AR141" si="119">AK6</f>
        <v>島尾姉</v>
      </c>
      <c r="AL141" s="71" t="str">
        <f t="shared" si="119"/>
        <v>風間兄</v>
      </c>
      <c r="AM141" s="71" t="str">
        <f t="shared" si="119"/>
        <v>風間姉</v>
      </c>
      <c r="AN141" s="71" t="str">
        <f t="shared" si="119"/>
        <v>福田姉</v>
      </c>
      <c r="AO141" s="71" t="str">
        <f t="shared" si="119"/>
        <v>中村兄</v>
      </c>
      <c r="AP141" s="71" t="str">
        <f t="shared" si="119"/>
        <v>名久井兄</v>
      </c>
      <c r="AQ141" s="71" t="str">
        <f t="shared" si="119"/>
        <v>山中兄</v>
      </c>
      <c r="AR141" s="71" t="str">
        <f t="shared" si="119"/>
        <v>山中姉</v>
      </c>
      <c r="AS141" s="71" t="str">
        <f t="shared" ref="AS141:BD141" si="120">AS6</f>
        <v>西宇兄</v>
      </c>
      <c r="AT141" s="71" t="str">
        <f>AT6</f>
        <v>岡本姉</v>
      </c>
      <c r="AU141" s="71" t="str">
        <f>AU6</f>
        <v>早川姉</v>
      </c>
      <c r="AV141" s="71" t="str">
        <f>AV6</f>
        <v>佐奈子姉</v>
      </c>
      <c r="AW141" s="71" t="str">
        <f>AW6</f>
        <v>秋山姉</v>
      </c>
      <c r="AX141" s="71" t="str">
        <f>AX6</f>
        <v>田中兄</v>
      </c>
      <c r="AY141" s="71" t="str">
        <f t="shared" si="120"/>
        <v>星島姉</v>
      </c>
      <c r="AZ141" s="71" t="str">
        <f t="shared" si="120"/>
        <v>安谷屋兄</v>
      </c>
      <c r="BA141" s="71" t="str">
        <f t="shared" si="120"/>
        <v>菅谷兄</v>
      </c>
      <c r="BB141" s="71" t="str">
        <f t="shared" si="120"/>
        <v>中嶌姉</v>
      </c>
      <c r="BC141" s="71" t="str">
        <f t="shared" si="120"/>
        <v>井上
(美)姉</v>
      </c>
      <c r="BD141" s="71" t="str">
        <f t="shared" si="120"/>
        <v>徳永兄</v>
      </c>
      <c r="BE141" s="71" t="str">
        <f t="shared" ref="BE141:BN141" si="121">BE6</f>
        <v>崇之兄</v>
      </c>
      <c r="BF141" s="71" t="str">
        <f t="shared" si="121"/>
        <v>金子兄</v>
      </c>
      <c r="BG141" s="71" t="str">
        <f t="shared" si="121"/>
        <v>河野姉</v>
      </c>
      <c r="BH141" s="71" t="str">
        <f t="shared" si="121"/>
        <v>松下姉</v>
      </c>
      <c r="BI141" s="71" t="str">
        <f t="shared" si="121"/>
        <v>薮内姉</v>
      </c>
      <c r="BJ141" s="71" t="str">
        <f t="shared" si="121"/>
        <v>督兄</v>
      </c>
      <c r="BK141" s="71" t="str">
        <f t="shared" si="121"/>
        <v>内住姉</v>
      </c>
      <c r="BL141" s="71" t="str">
        <f t="shared" si="121"/>
        <v>戸谷姉</v>
      </c>
      <c r="BM141" s="71" t="str">
        <f t="shared" si="121"/>
        <v>野村姉</v>
      </c>
      <c r="BN141" s="71" t="str">
        <f t="shared" si="121"/>
        <v>吉川姉</v>
      </c>
      <c r="BO141" s="73" t="s">
        <v>40</v>
      </c>
    </row>
    <row r="142" spans="1:67" s="2" customFormat="1" ht="14" thickTop="1" thickBot="1" x14ac:dyDescent="0.25">
      <c r="A142" s="268" t="s">
        <v>173</v>
      </c>
      <c r="B142" s="269"/>
      <c r="C142" s="244" t="s">
        <v>174</v>
      </c>
      <c r="D142" s="245"/>
      <c r="E142" s="245"/>
      <c r="F142" s="245"/>
      <c r="G142" s="245"/>
      <c r="H142" s="246"/>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row>
    <row r="143" spans="1:67" s="25" customFormat="1" ht="130.5" thickTop="1" x14ac:dyDescent="0.2">
      <c r="A143" s="117">
        <v>49</v>
      </c>
      <c r="B143" s="124" t="s">
        <v>177</v>
      </c>
      <c r="C143" s="126" t="s">
        <v>674</v>
      </c>
      <c r="D143" s="137" t="s">
        <v>723</v>
      </c>
      <c r="E143" s="31" t="s">
        <v>55</v>
      </c>
      <c r="F143" s="17">
        <v>5400</v>
      </c>
      <c r="G143" s="24">
        <v>39687</v>
      </c>
      <c r="H143" s="19" t="s">
        <v>180</v>
      </c>
      <c r="I143" s="20">
        <f t="shared" ref="I143:I161" si="122">COUNTIF(J143:BO143,"&gt;×")</f>
        <v>7</v>
      </c>
      <c r="J143" s="22" t="s">
        <v>159</v>
      </c>
      <c r="K143" s="22" t="s">
        <v>160</v>
      </c>
      <c r="L143" s="22" t="s">
        <v>159</v>
      </c>
      <c r="M143" s="22" t="s">
        <v>159</v>
      </c>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t="s">
        <v>159</v>
      </c>
      <c r="AL143" s="22"/>
      <c r="AM143" s="22"/>
      <c r="AN143" s="22"/>
      <c r="AO143" s="22" t="s">
        <v>159</v>
      </c>
      <c r="AP143" s="22"/>
      <c r="AQ143" s="22"/>
      <c r="AR143" s="22"/>
      <c r="AS143" s="22"/>
      <c r="AT143" s="22"/>
      <c r="AU143" s="22"/>
      <c r="AV143" s="22"/>
      <c r="AW143" s="22"/>
      <c r="AX143" s="22"/>
      <c r="AY143" s="22" t="s">
        <v>159</v>
      </c>
      <c r="AZ143" s="22"/>
      <c r="BA143" s="22"/>
      <c r="BB143" s="22"/>
      <c r="BC143" s="22"/>
      <c r="BD143" s="22"/>
      <c r="BE143" s="22"/>
      <c r="BF143" s="22"/>
      <c r="BG143" s="22"/>
      <c r="BH143" s="22"/>
      <c r="BI143" s="22"/>
      <c r="BJ143" s="22"/>
      <c r="BK143" s="22"/>
      <c r="BL143" s="22"/>
      <c r="BM143" s="22"/>
      <c r="BN143" s="22"/>
      <c r="BO143" s="87"/>
    </row>
    <row r="144" spans="1:67" s="25" customFormat="1" ht="104" x14ac:dyDescent="0.2">
      <c r="A144" s="117">
        <v>50</v>
      </c>
      <c r="B144" s="124" t="s">
        <v>178</v>
      </c>
      <c r="C144" s="126" t="s">
        <v>1069</v>
      </c>
      <c r="D144" s="130" t="s">
        <v>1151</v>
      </c>
      <c r="E144" s="16" t="s">
        <v>1099</v>
      </c>
      <c r="F144" s="17">
        <v>8000</v>
      </c>
      <c r="G144" s="24">
        <v>39696</v>
      </c>
      <c r="H144" s="19" t="s">
        <v>867</v>
      </c>
      <c r="I144" s="20">
        <f t="shared" si="122"/>
        <v>5</v>
      </c>
      <c r="J144" s="21" t="s">
        <v>181</v>
      </c>
      <c r="K144" s="22" t="s">
        <v>159</v>
      </c>
      <c r="L144" s="22" t="s">
        <v>159</v>
      </c>
      <c r="M144" s="22" t="s">
        <v>159</v>
      </c>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t="s">
        <v>183</v>
      </c>
      <c r="AP144" s="22"/>
      <c r="AQ144" s="22"/>
      <c r="AR144" s="22"/>
      <c r="AS144" s="22"/>
      <c r="AT144" s="22"/>
      <c r="AU144" s="22"/>
      <c r="AV144" s="22"/>
      <c r="AW144" s="22"/>
      <c r="AX144" s="22"/>
      <c r="AY144" s="22"/>
      <c r="AZ144" s="22" t="s">
        <v>167</v>
      </c>
      <c r="BA144" s="22"/>
      <c r="BB144" s="22"/>
      <c r="BC144" s="22"/>
      <c r="BD144" s="22"/>
      <c r="BE144" s="22"/>
      <c r="BF144" s="22"/>
      <c r="BG144" s="22"/>
      <c r="BH144" s="22"/>
      <c r="BI144" s="22"/>
      <c r="BJ144" s="22"/>
      <c r="BK144" s="22"/>
      <c r="BL144" s="22"/>
      <c r="BM144" s="22"/>
      <c r="BN144" s="22"/>
      <c r="BO144" s="82"/>
    </row>
    <row r="145" spans="1:67" s="25" customFormat="1" ht="91" x14ac:dyDescent="0.2">
      <c r="A145" s="117">
        <v>51</v>
      </c>
      <c r="B145" s="124" t="s">
        <v>176</v>
      </c>
      <c r="C145" s="126" t="s">
        <v>775</v>
      </c>
      <c r="D145" s="137" t="s">
        <v>671</v>
      </c>
      <c r="E145" s="31" t="s">
        <v>55</v>
      </c>
      <c r="F145" s="17">
        <v>4000</v>
      </c>
      <c r="G145" s="24">
        <v>39744</v>
      </c>
      <c r="H145" s="19" t="s">
        <v>868</v>
      </c>
      <c r="I145" s="20">
        <f t="shared" si="122"/>
        <v>3</v>
      </c>
      <c r="J145" s="22" t="s">
        <v>159</v>
      </c>
      <c r="K145" s="22"/>
      <c r="L145" s="22" t="s">
        <v>159</v>
      </c>
      <c r="M145" s="22" t="s">
        <v>160</v>
      </c>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82"/>
    </row>
    <row r="146" spans="1:67" s="25" customFormat="1" ht="91" x14ac:dyDescent="0.2">
      <c r="A146" s="23">
        <v>52</v>
      </c>
      <c r="B146" s="27" t="s">
        <v>175</v>
      </c>
      <c r="C146" s="61" t="s">
        <v>1153</v>
      </c>
      <c r="D146" s="130" t="s">
        <v>1152</v>
      </c>
      <c r="E146" s="16" t="s">
        <v>252</v>
      </c>
      <c r="F146" s="17">
        <v>8600</v>
      </c>
      <c r="G146" s="24">
        <v>39791</v>
      </c>
      <c r="H146" s="19" t="s">
        <v>869</v>
      </c>
      <c r="I146" s="20">
        <f t="shared" si="122"/>
        <v>10</v>
      </c>
      <c r="J146" s="22" t="s">
        <v>159</v>
      </c>
      <c r="K146" s="22" t="s">
        <v>159</v>
      </c>
      <c r="L146" s="22" t="s">
        <v>159</v>
      </c>
      <c r="M146" s="22" t="s">
        <v>159</v>
      </c>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t="s">
        <v>159</v>
      </c>
      <c r="AL146" s="22" t="s">
        <v>186</v>
      </c>
      <c r="AM146" s="22"/>
      <c r="AN146" s="22"/>
      <c r="AO146" s="22" t="s">
        <v>160</v>
      </c>
      <c r="AP146" s="22"/>
      <c r="AQ146" s="22" t="s">
        <v>159</v>
      </c>
      <c r="AR146" s="22"/>
      <c r="AS146" s="22"/>
      <c r="AT146" s="22"/>
      <c r="AU146" s="22"/>
      <c r="AV146" s="22"/>
      <c r="AW146" s="22"/>
      <c r="AX146" s="22"/>
      <c r="AY146" s="22" t="s">
        <v>159</v>
      </c>
      <c r="AZ146" s="22" t="s">
        <v>159</v>
      </c>
      <c r="BA146" s="22" t="s">
        <v>167</v>
      </c>
      <c r="BB146" s="22"/>
      <c r="BC146" s="22"/>
      <c r="BD146" s="22"/>
      <c r="BE146" s="22"/>
      <c r="BF146" s="22"/>
      <c r="BG146" s="22"/>
      <c r="BH146" s="22"/>
      <c r="BI146" s="22"/>
      <c r="BJ146" s="22"/>
      <c r="BK146" s="22"/>
      <c r="BL146" s="22"/>
      <c r="BM146" s="22"/>
      <c r="BN146" s="22"/>
      <c r="BO146" s="82"/>
    </row>
    <row r="147" spans="1:67" s="25" customFormat="1" ht="130" x14ac:dyDescent="0.2">
      <c r="A147" s="23">
        <v>53</v>
      </c>
      <c r="B147" s="27" t="s">
        <v>179</v>
      </c>
      <c r="C147" s="61" t="s">
        <v>1155</v>
      </c>
      <c r="D147" s="130" t="s">
        <v>1154</v>
      </c>
      <c r="E147" s="16" t="s">
        <v>1100</v>
      </c>
      <c r="F147" s="17">
        <v>5500</v>
      </c>
      <c r="G147" s="24">
        <v>39850</v>
      </c>
      <c r="H147" s="19" t="s">
        <v>870</v>
      </c>
      <c r="I147" s="20">
        <f t="shared" si="122"/>
        <v>5</v>
      </c>
      <c r="J147" s="22" t="s">
        <v>159</v>
      </c>
      <c r="K147" s="22" t="s">
        <v>159</v>
      </c>
      <c r="L147" s="22" t="s">
        <v>159</v>
      </c>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t="s">
        <v>159</v>
      </c>
      <c r="AR147" s="22"/>
      <c r="AS147" s="22"/>
      <c r="AT147" s="22"/>
      <c r="AU147" s="22"/>
      <c r="AV147" s="22"/>
      <c r="AW147" s="22"/>
      <c r="AX147" s="22"/>
      <c r="AY147" s="22" t="s">
        <v>160</v>
      </c>
      <c r="AZ147" s="22"/>
      <c r="BA147" s="22"/>
      <c r="BB147" s="22"/>
      <c r="BC147" s="22"/>
      <c r="BD147" s="22"/>
      <c r="BE147" s="22"/>
      <c r="BF147" s="22"/>
      <c r="BG147" s="22"/>
      <c r="BH147" s="22"/>
      <c r="BI147" s="22"/>
      <c r="BJ147" s="22"/>
      <c r="BK147" s="22"/>
      <c r="BL147" s="22"/>
      <c r="BM147" s="22"/>
      <c r="BN147" s="22"/>
      <c r="BO147" s="82"/>
    </row>
    <row r="148" spans="1:67" s="25" customFormat="1" ht="91" x14ac:dyDescent="0.2">
      <c r="A148" s="23">
        <v>54</v>
      </c>
      <c r="B148" s="27" t="s">
        <v>415</v>
      </c>
      <c r="C148" s="61" t="s">
        <v>1101</v>
      </c>
      <c r="D148" s="130" t="s">
        <v>1102</v>
      </c>
      <c r="E148" s="16" t="s">
        <v>260</v>
      </c>
      <c r="F148" s="17">
        <v>4500</v>
      </c>
      <c r="G148" s="24">
        <v>39878</v>
      </c>
      <c r="H148" s="19" t="s">
        <v>871</v>
      </c>
      <c r="I148" s="20">
        <f t="shared" si="122"/>
        <v>6</v>
      </c>
      <c r="J148" s="22" t="s">
        <v>159</v>
      </c>
      <c r="K148" s="22" t="s">
        <v>159</v>
      </c>
      <c r="L148" s="22" t="s">
        <v>159</v>
      </c>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t="s">
        <v>159</v>
      </c>
      <c r="AM148" s="22"/>
      <c r="AN148" s="22"/>
      <c r="AO148" s="22"/>
      <c r="AP148" s="22"/>
      <c r="AQ148" s="22" t="s">
        <v>160</v>
      </c>
      <c r="AR148" s="22" t="s">
        <v>167</v>
      </c>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82"/>
    </row>
    <row r="149" spans="1:67" s="25" customFormat="1" ht="104" x14ac:dyDescent="0.2">
      <c r="A149" s="117">
        <v>55</v>
      </c>
      <c r="B149" s="124" t="s">
        <v>416</v>
      </c>
      <c r="C149" s="126" t="s">
        <v>690</v>
      </c>
      <c r="D149" s="137" t="s">
        <v>354</v>
      </c>
      <c r="E149" s="31" t="s">
        <v>55</v>
      </c>
      <c r="F149" s="17">
        <v>1800</v>
      </c>
      <c r="G149" s="24">
        <v>39918</v>
      </c>
      <c r="H149" s="19" t="s">
        <v>872</v>
      </c>
      <c r="I149" s="20">
        <f t="shared" si="122"/>
        <v>8</v>
      </c>
      <c r="J149" s="22" t="s">
        <v>159</v>
      </c>
      <c r="K149" s="22" t="s">
        <v>159</v>
      </c>
      <c r="L149" s="22" t="s">
        <v>160</v>
      </c>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t="s">
        <v>159</v>
      </c>
      <c r="AO149" s="22" t="s">
        <v>159</v>
      </c>
      <c r="AP149" s="22" t="s">
        <v>190</v>
      </c>
      <c r="AQ149" s="22" t="s">
        <v>159</v>
      </c>
      <c r="AR149" s="22"/>
      <c r="AS149" s="22" t="s">
        <v>167</v>
      </c>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82"/>
    </row>
    <row r="150" spans="1:67" s="25" customFormat="1" ht="91" x14ac:dyDescent="0.2">
      <c r="A150" s="117">
        <v>56</v>
      </c>
      <c r="B150" s="124" t="s">
        <v>417</v>
      </c>
      <c r="C150" s="126" t="s">
        <v>1055</v>
      </c>
      <c r="D150" s="197" t="s">
        <v>982</v>
      </c>
      <c r="E150" s="31" t="s">
        <v>55</v>
      </c>
      <c r="F150" s="17">
        <v>2000</v>
      </c>
      <c r="G150" s="24">
        <v>39956</v>
      </c>
      <c r="H150" s="19" t="s">
        <v>873</v>
      </c>
      <c r="I150" s="20">
        <f t="shared" si="122"/>
        <v>3</v>
      </c>
      <c r="J150" s="22" t="s">
        <v>159</v>
      </c>
      <c r="K150" s="22"/>
      <c r="L150" s="22" t="s">
        <v>196</v>
      </c>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t="s">
        <v>160</v>
      </c>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82"/>
    </row>
    <row r="151" spans="1:67" s="25" customFormat="1" ht="91" x14ac:dyDescent="0.2">
      <c r="A151" s="23">
        <v>57</v>
      </c>
      <c r="B151" s="27" t="s">
        <v>418</v>
      </c>
      <c r="C151" s="61" t="s">
        <v>691</v>
      </c>
      <c r="D151" s="130" t="s">
        <v>672</v>
      </c>
      <c r="E151" s="16" t="s">
        <v>776</v>
      </c>
      <c r="F151" s="17">
        <v>3200</v>
      </c>
      <c r="G151" s="24">
        <v>39983</v>
      </c>
      <c r="H151" s="19" t="s">
        <v>259</v>
      </c>
      <c r="I151" s="20">
        <f t="shared" si="122"/>
        <v>5</v>
      </c>
      <c r="J151" s="22" t="s">
        <v>159</v>
      </c>
      <c r="K151" s="22" t="s">
        <v>160</v>
      </c>
      <c r="L151" s="22" t="s">
        <v>199</v>
      </c>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t="s">
        <v>199</v>
      </c>
      <c r="AT151" s="22"/>
      <c r="AU151" s="22"/>
      <c r="AV151" s="22"/>
      <c r="AW151" s="22"/>
      <c r="AX151" s="22" t="s">
        <v>201</v>
      </c>
      <c r="AY151" s="22"/>
      <c r="AZ151" s="22"/>
      <c r="BA151" s="22"/>
      <c r="BB151" s="22"/>
      <c r="BC151" s="22"/>
      <c r="BD151" s="22"/>
      <c r="BE151" s="22"/>
      <c r="BF151" s="22"/>
      <c r="BG151" s="22"/>
      <c r="BH151" s="22"/>
      <c r="BI151" s="22"/>
      <c r="BJ151" s="22"/>
      <c r="BK151" s="22"/>
      <c r="BL151" s="22"/>
      <c r="BM151" s="22"/>
      <c r="BN151" s="22"/>
      <c r="BO151" s="82"/>
    </row>
    <row r="152" spans="1:67" s="25" customFormat="1" ht="91" x14ac:dyDescent="0.2">
      <c r="A152" s="117">
        <v>58</v>
      </c>
      <c r="B152" s="124" t="s">
        <v>419</v>
      </c>
      <c r="C152" s="126" t="s">
        <v>692</v>
      </c>
      <c r="D152" s="137" t="s">
        <v>355</v>
      </c>
      <c r="E152" s="31" t="s">
        <v>55</v>
      </c>
      <c r="F152" s="17">
        <v>4000</v>
      </c>
      <c r="G152" s="24">
        <v>40039</v>
      </c>
      <c r="H152" s="19" t="s">
        <v>874</v>
      </c>
      <c r="I152" s="20">
        <f t="shared" si="122"/>
        <v>5</v>
      </c>
      <c r="J152" s="22" t="s">
        <v>205</v>
      </c>
      <c r="K152" s="22" t="s">
        <v>205</v>
      </c>
      <c r="L152" s="22" t="s">
        <v>205</v>
      </c>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t="s">
        <v>160</v>
      </c>
      <c r="AP152" s="22"/>
      <c r="AQ152" s="22"/>
      <c r="AR152" s="22"/>
      <c r="AS152" s="22" t="s">
        <v>205</v>
      </c>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82"/>
    </row>
    <row r="153" spans="1:67" s="25" customFormat="1" ht="91" x14ac:dyDescent="0.2">
      <c r="A153" s="23">
        <v>59</v>
      </c>
      <c r="B153" s="27" t="s">
        <v>420</v>
      </c>
      <c r="C153" s="61" t="s">
        <v>1157</v>
      </c>
      <c r="D153" s="130" t="s">
        <v>1156</v>
      </c>
      <c r="E153" s="70" t="s">
        <v>261</v>
      </c>
      <c r="F153" s="17">
        <v>5500</v>
      </c>
      <c r="G153" s="24">
        <v>40060</v>
      </c>
      <c r="H153" s="19" t="s">
        <v>875</v>
      </c>
      <c r="I153" s="20">
        <f t="shared" si="122"/>
        <v>2</v>
      </c>
      <c r="J153" s="22" t="s">
        <v>160</v>
      </c>
      <c r="K153" s="22"/>
      <c r="L153" s="22" t="s">
        <v>206</v>
      </c>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82"/>
    </row>
    <row r="154" spans="1:67" s="25" customFormat="1" ht="101.4" customHeight="1" x14ac:dyDescent="0.2">
      <c r="A154" s="23">
        <v>60</v>
      </c>
      <c r="B154" s="27" t="s">
        <v>421</v>
      </c>
      <c r="C154" s="61" t="s">
        <v>1158</v>
      </c>
      <c r="D154" s="130" t="s">
        <v>1159</v>
      </c>
      <c r="E154" s="70" t="s">
        <v>983</v>
      </c>
      <c r="F154" s="17">
        <v>5000</v>
      </c>
      <c r="G154" s="24">
        <v>40107</v>
      </c>
      <c r="H154" s="19" t="s">
        <v>876</v>
      </c>
      <c r="I154" s="20">
        <f t="shared" si="122"/>
        <v>5</v>
      </c>
      <c r="J154" s="22" t="s">
        <v>216</v>
      </c>
      <c r="K154" s="22" t="s">
        <v>216</v>
      </c>
      <c r="L154" s="22" t="s">
        <v>216</v>
      </c>
      <c r="M154" s="22"/>
      <c r="N154" s="22" t="s">
        <v>216</v>
      </c>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t="s">
        <v>160</v>
      </c>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82"/>
    </row>
    <row r="155" spans="1:67" s="25" customFormat="1" x14ac:dyDescent="0.2">
      <c r="A155" s="23" t="s">
        <v>49</v>
      </c>
      <c r="B155" s="263" t="s">
        <v>107</v>
      </c>
      <c r="C155" s="264"/>
      <c r="D155" s="130"/>
      <c r="E155" s="31"/>
      <c r="F155" s="17"/>
      <c r="G155" s="24"/>
      <c r="H155" s="19"/>
      <c r="I155" s="20">
        <f t="shared" si="122"/>
        <v>0</v>
      </c>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82"/>
    </row>
    <row r="156" spans="1:67" s="25" customFormat="1" x14ac:dyDescent="0.2">
      <c r="A156" s="23" t="s">
        <v>49</v>
      </c>
      <c r="B156" s="27" t="s">
        <v>191</v>
      </c>
      <c r="C156" s="27" t="s">
        <v>204</v>
      </c>
      <c r="D156" s="27" t="s">
        <v>192</v>
      </c>
      <c r="E156" s="27" t="s">
        <v>193</v>
      </c>
      <c r="F156" s="17"/>
      <c r="G156" s="24"/>
      <c r="H156" s="19"/>
      <c r="I156" s="20">
        <f t="shared" si="122"/>
        <v>0</v>
      </c>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82"/>
    </row>
    <row r="157" spans="1:67" s="25" customFormat="1" x14ac:dyDescent="0.2">
      <c r="A157" s="23" t="s">
        <v>49</v>
      </c>
      <c r="B157" s="263" t="s">
        <v>128</v>
      </c>
      <c r="C157" s="264"/>
      <c r="D157" s="130"/>
      <c r="E157" s="31"/>
      <c r="F157" s="17"/>
      <c r="G157" s="24"/>
      <c r="H157" s="19"/>
      <c r="I157" s="20">
        <f t="shared" si="122"/>
        <v>0</v>
      </c>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82"/>
    </row>
    <row r="158" spans="1:67" s="25" customFormat="1" x14ac:dyDescent="0.2">
      <c r="A158" s="23" t="s">
        <v>49</v>
      </c>
      <c r="B158" s="27" t="s">
        <v>193</v>
      </c>
      <c r="C158" s="27" t="s">
        <v>140</v>
      </c>
      <c r="D158" s="27" t="s">
        <v>141</v>
      </c>
      <c r="E158" s="27" t="s">
        <v>142</v>
      </c>
      <c r="F158" s="17"/>
      <c r="G158" s="24"/>
      <c r="H158" s="19"/>
      <c r="I158" s="20">
        <f t="shared" si="122"/>
        <v>0</v>
      </c>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82"/>
    </row>
    <row r="159" spans="1:67" s="25" customFormat="1" x14ac:dyDescent="0.2">
      <c r="A159" s="23" t="s">
        <v>49</v>
      </c>
      <c r="B159" s="27" t="s">
        <v>145</v>
      </c>
      <c r="C159" s="27" t="s">
        <v>164</v>
      </c>
      <c r="D159" s="27" t="s">
        <v>146</v>
      </c>
      <c r="E159" s="27" t="s">
        <v>147</v>
      </c>
      <c r="F159" s="17"/>
      <c r="G159" s="24"/>
      <c r="H159" s="19"/>
      <c r="I159" s="20">
        <f t="shared" si="122"/>
        <v>0</v>
      </c>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82"/>
    </row>
    <row r="160" spans="1:67" s="25" customFormat="1" x14ac:dyDescent="0.2">
      <c r="A160" s="23" t="s">
        <v>49</v>
      </c>
      <c r="B160" s="27" t="s">
        <v>203</v>
      </c>
      <c r="C160" s="27" t="s">
        <v>149</v>
      </c>
      <c r="D160" s="27" t="s">
        <v>150</v>
      </c>
      <c r="E160" s="27" t="s">
        <v>106</v>
      </c>
      <c r="F160" s="17"/>
      <c r="G160" s="24"/>
      <c r="H160" s="19"/>
      <c r="I160" s="20">
        <f t="shared" si="122"/>
        <v>0</v>
      </c>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82"/>
    </row>
    <row r="161" spans="1:67" s="25" customFormat="1" x14ac:dyDescent="0.2">
      <c r="A161" s="23" t="s">
        <v>49</v>
      </c>
      <c r="B161" s="27" t="s">
        <v>108</v>
      </c>
      <c r="C161" s="14" t="s">
        <v>109</v>
      </c>
      <c r="D161" s="14" t="s">
        <v>110</v>
      </c>
      <c r="E161" s="16"/>
      <c r="F161" s="17"/>
      <c r="G161" s="24"/>
      <c r="H161" s="19"/>
      <c r="I161" s="20">
        <f t="shared" si="122"/>
        <v>0</v>
      </c>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82"/>
    </row>
    <row r="162" spans="1:67" x14ac:dyDescent="0.2">
      <c r="A162" s="108"/>
      <c r="B162" s="115" t="s">
        <v>284</v>
      </c>
      <c r="C162" s="110"/>
      <c r="D162" s="110"/>
      <c r="E162" s="110"/>
      <c r="F162" s="111"/>
      <c r="G162" s="112"/>
      <c r="H162" s="79"/>
      <c r="I162" s="109"/>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88"/>
    </row>
    <row r="163" spans="1:67" ht="13.5" thickBot="1" x14ac:dyDescent="0.25">
      <c r="A163" s="32" t="s">
        <v>49</v>
      </c>
      <c r="B163" s="101" t="s">
        <v>283</v>
      </c>
      <c r="C163" s="113"/>
      <c r="D163" s="113"/>
      <c r="E163" s="113"/>
      <c r="F163" s="34"/>
      <c r="G163" s="114"/>
      <c r="H163" s="102"/>
      <c r="I163" s="37"/>
      <c r="J163" s="38" t="s">
        <v>72</v>
      </c>
      <c r="K163" s="38" t="s">
        <v>72</v>
      </c>
      <c r="L163" s="38" t="s">
        <v>72</v>
      </c>
      <c r="M163" s="38" t="s">
        <v>72</v>
      </c>
      <c r="N163" s="38" t="s">
        <v>72</v>
      </c>
      <c r="O163" s="38" t="s">
        <v>72</v>
      </c>
      <c r="P163" s="38" t="s">
        <v>72</v>
      </c>
      <c r="Q163" s="38" t="s">
        <v>72</v>
      </c>
      <c r="R163" s="38" t="s">
        <v>72</v>
      </c>
      <c r="S163" s="38" t="s">
        <v>72</v>
      </c>
      <c r="T163" s="38" t="s">
        <v>72</v>
      </c>
      <c r="U163" s="38" t="s">
        <v>72</v>
      </c>
      <c r="V163" s="38" t="s">
        <v>72</v>
      </c>
      <c r="W163" s="38" t="s">
        <v>72</v>
      </c>
      <c r="X163" s="38" t="s">
        <v>72</v>
      </c>
      <c r="Y163" s="38" t="s">
        <v>72</v>
      </c>
      <c r="Z163" s="38" t="s">
        <v>72</v>
      </c>
      <c r="AA163" s="38" t="s">
        <v>72</v>
      </c>
      <c r="AB163" s="38" t="s">
        <v>72</v>
      </c>
      <c r="AC163" s="38" t="s">
        <v>72</v>
      </c>
      <c r="AD163" s="38" t="s">
        <v>72</v>
      </c>
      <c r="AE163" s="38" t="s">
        <v>72</v>
      </c>
      <c r="AF163" s="38" t="s">
        <v>72</v>
      </c>
      <c r="AG163" s="38" t="s">
        <v>72</v>
      </c>
      <c r="AH163" s="38" t="s">
        <v>72</v>
      </c>
      <c r="AI163" s="38" t="s">
        <v>72</v>
      </c>
      <c r="AJ163" s="38" t="s">
        <v>72</v>
      </c>
      <c r="AK163" s="38" t="s">
        <v>72</v>
      </c>
      <c r="AL163" s="38" t="s">
        <v>72</v>
      </c>
      <c r="AM163" s="38" t="s">
        <v>72</v>
      </c>
      <c r="AN163" s="38" t="s">
        <v>72</v>
      </c>
      <c r="AO163" s="38" t="s">
        <v>72</v>
      </c>
      <c r="AP163" s="38" t="s">
        <v>72</v>
      </c>
      <c r="AQ163" s="38" t="s">
        <v>72</v>
      </c>
      <c r="AR163" s="38" t="s">
        <v>72</v>
      </c>
      <c r="AS163" s="38" t="s">
        <v>72</v>
      </c>
      <c r="AT163" s="38" t="s">
        <v>72</v>
      </c>
      <c r="AU163" s="38" t="s">
        <v>72</v>
      </c>
      <c r="AV163" s="38" t="s">
        <v>72</v>
      </c>
      <c r="AW163" s="38" t="s">
        <v>72</v>
      </c>
      <c r="AX163" s="38" t="s">
        <v>72</v>
      </c>
      <c r="AY163" s="38" t="s">
        <v>72</v>
      </c>
      <c r="AZ163" s="38" t="s">
        <v>72</v>
      </c>
      <c r="BA163" s="38" t="s">
        <v>72</v>
      </c>
      <c r="BB163" s="38" t="s">
        <v>72</v>
      </c>
      <c r="BC163" s="38" t="s">
        <v>72</v>
      </c>
      <c r="BD163" s="38" t="s">
        <v>72</v>
      </c>
      <c r="BE163" s="38" t="s">
        <v>72</v>
      </c>
      <c r="BF163" s="38" t="s">
        <v>72</v>
      </c>
      <c r="BG163" s="38" t="s">
        <v>72</v>
      </c>
      <c r="BH163" s="38" t="s">
        <v>72</v>
      </c>
      <c r="BI163" s="38" t="s">
        <v>72</v>
      </c>
      <c r="BJ163" s="38" t="s">
        <v>72</v>
      </c>
      <c r="BK163" s="38" t="s">
        <v>72</v>
      </c>
      <c r="BL163" s="38" t="s">
        <v>72</v>
      </c>
      <c r="BM163" s="38" t="s">
        <v>72</v>
      </c>
      <c r="BN163" s="38" t="s">
        <v>72</v>
      </c>
      <c r="BO163" s="83" t="s">
        <v>72</v>
      </c>
    </row>
    <row r="164" spans="1:67" ht="13.5" thickBot="1" x14ac:dyDescent="0.25">
      <c r="B164" s="25"/>
      <c r="C164" s="25"/>
      <c r="E164" s="39" t="s">
        <v>62</v>
      </c>
      <c r="F164" s="40">
        <f>AVERAGE(F143:F163)</f>
        <v>4791.666666666667</v>
      </c>
      <c r="G164" s="26"/>
      <c r="H164" s="210" t="s">
        <v>197</v>
      </c>
      <c r="I164" s="211"/>
      <c r="J164" s="22">
        <f t="shared" ref="J164:BN164" si="123">SUM(COUNTIF(J143:J163,"&gt;×"))</f>
        <v>12</v>
      </c>
      <c r="K164" s="22">
        <f t="shared" si="123"/>
        <v>9</v>
      </c>
      <c r="L164" s="22">
        <f t="shared" si="123"/>
        <v>12</v>
      </c>
      <c r="M164" s="22">
        <f t="shared" si="123"/>
        <v>4</v>
      </c>
      <c r="N164" s="22">
        <f>SUM(COUNTIF(N143:N163,"&gt;×"))</f>
        <v>1</v>
      </c>
      <c r="O164" s="22">
        <f>SUM(COUNTIF(O143:O163,"&gt;×"))</f>
        <v>0</v>
      </c>
      <c r="P164" s="22">
        <f>SUM(COUNTIF(P143:P163,"&gt;×"))</f>
        <v>0</v>
      </c>
      <c r="Q164" s="22">
        <f>SUM(COUNTIF(Q143:Q163,"&gt;×"))</f>
        <v>0</v>
      </c>
      <c r="R164" s="22">
        <f>SUM(COUNTIF(R143:R163,"&gt;×"))</f>
        <v>0</v>
      </c>
      <c r="S164" s="22">
        <f t="shared" ref="S164:AG164" si="124">SUM(COUNTIF(S143:S163,"&gt;×"))</f>
        <v>0</v>
      </c>
      <c r="T164" s="22">
        <f t="shared" si="124"/>
        <v>0</v>
      </c>
      <c r="U164" s="22">
        <f>SUM(COUNTIF(U143:U163,"&gt;×"))</f>
        <v>0</v>
      </c>
      <c r="V164" s="22">
        <f>SUM(COUNTIF(V143:V163,"&gt;×"))</f>
        <v>0</v>
      </c>
      <c r="W164" s="22">
        <f>SUM(COUNTIF(W143:W163,"&gt;×"))</f>
        <v>0</v>
      </c>
      <c r="X164" s="22">
        <f>SUM(COUNTIF(X143:X163,"&gt;×"))</f>
        <v>0</v>
      </c>
      <c r="Y164" s="22">
        <f t="shared" si="124"/>
        <v>0</v>
      </c>
      <c r="Z164" s="22">
        <f>SUM(COUNTIF(Z143:Z163,"&gt;×"))</f>
        <v>0</v>
      </c>
      <c r="AA164" s="22">
        <f>SUM(COUNTIF(AA143:AA163,"&gt;×"))</f>
        <v>0</v>
      </c>
      <c r="AB164" s="22">
        <f>SUM(COUNTIF(AB155:AB163,"&gt;×"))</f>
        <v>0</v>
      </c>
      <c r="AC164" s="22">
        <f>SUM(COUNTIF(AC155:AC163,"&gt;×"))</f>
        <v>0</v>
      </c>
      <c r="AD164" s="22">
        <f t="shared" si="124"/>
        <v>0</v>
      </c>
      <c r="AE164" s="22">
        <f t="shared" si="124"/>
        <v>0</v>
      </c>
      <c r="AF164" s="22">
        <f t="shared" si="124"/>
        <v>0</v>
      </c>
      <c r="AG164" s="22">
        <f t="shared" si="124"/>
        <v>0</v>
      </c>
      <c r="AH164" s="22">
        <f>SUM(COUNTIF(AH143:AH163,"&gt;×"))</f>
        <v>0</v>
      </c>
      <c r="AI164" s="22">
        <f>SUM(COUNTIF(AI143:AI163,"&gt;×"))</f>
        <v>0</v>
      </c>
      <c r="AJ164" s="22">
        <f>SUM(COUNTIF(AJ143:AJ163,"&gt;×"))</f>
        <v>0</v>
      </c>
      <c r="AK164" s="22">
        <f t="shared" si="123"/>
        <v>3</v>
      </c>
      <c r="AL164" s="22">
        <f t="shared" si="123"/>
        <v>2</v>
      </c>
      <c r="AM164" s="22">
        <f t="shared" si="123"/>
        <v>0</v>
      </c>
      <c r="AN164" s="22">
        <f t="shared" si="123"/>
        <v>1</v>
      </c>
      <c r="AO164" s="22">
        <f t="shared" si="123"/>
        <v>4</v>
      </c>
      <c r="AP164" s="22">
        <f t="shared" si="123"/>
        <v>1</v>
      </c>
      <c r="AQ164" s="22">
        <f t="shared" si="123"/>
        <v>4</v>
      </c>
      <c r="AR164" s="22">
        <f t="shared" si="123"/>
        <v>1</v>
      </c>
      <c r="AS164" s="22">
        <f t="shared" si="123"/>
        <v>3</v>
      </c>
      <c r="AT164" s="22">
        <f t="shared" si="123"/>
        <v>0</v>
      </c>
      <c r="AU164" s="22">
        <f t="shared" si="123"/>
        <v>0</v>
      </c>
      <c r="AV164" s="22">
        <f t="shared" si="123"/>
        <v>0</v>
      </c>
      <c r="AW164" s="22">
        <f t="shared" si="123"/>
        <v>0</v>
      </c>
      <c r="AX164" s="22">
        <f t="shared" si="123"/>
        <v>1</v>
      </c>
      <c r="AY164" s="22">
        <f t="shared" si="123"/>
        <v>3</v>
      </c>
      <c r="AZ164" s="22">
        <f t="shared" si="123"/>
        <v>2</v>
      </c>
      <c r="BA164" s="22">
        <f t="shared" si="123"/>
        <v>1</v>
      </c>
      <c r="BB164" s="22">
        <f t="shared" si="123"/>
        <v>0</v>
      </c>
      <c r="BC164" s="22">
        <f t="shared" si="123"/>
        <v>0</v>
      </c>
      <c r="BD164" s="22">
        <f t="shared" si="123"/>
        <v>0</v>
      </c>
      <c r="BE164" s="22">
        <f t="shared" si="123"/>
        <v>0</v>
      </c>
      <c r="BF164" s="22">
        <f t="shared" si="123"/>
        <v>0</v>
      </c>
      <c r="BG164" s="22">
        <f t="shared" si="123"/>
        <v>0</v>
      </c>
      <c r="BH164" s="22">
        <f t="shared" si="123"/>
        <v>0</v>
      </c>
      <c r="BI164" s="22">
        <f t="shared" si="123"/>
        <v>0</v>
      </c>
      <c r="BJ164" s="22">
        <f t="shared" si="123"/>
        <v>0</v>
      </c>
      <c r="BK164" s="22">
        <f t="shared" si="123"/>
        <v>0</v>
      </c>
      <c r="BL164" s="22">
        <f t="shared" si="123"/>
        <v>0</v>
      </c>
      <c r="BM164" s="22">
        <f t="shared" si="123"/>
        <v>0</v>
      </c>
      <c r="BN164" s="22">
        <f t="shared" si="123"/>
        <v>0</v>
      </c>
      <c r="BO164" s="82">
        <f>SUM(COUNTIF(BO143:BO163,"&gt;×"))</f>
        <v>0</v>
      </c>
    </row>
    <row r="165" spans="1:67" ht="13.5" thickBot="1" x14ac:dyDescent="0.25">
      <c r="B165" s="25"/>
      <c r="C165" s="25"/>
      <c r="D165" s="25"/>
      <c r="E165" s="25"/>
      <c r="F165" s="41"/>
      <c r="G165" s="26"/>
      <c r="H165" s="212" t="s">
        <v>64</v>
      </c>
      <c r="I165" s="213"/>
      <c r="J165" s="42">
        <f t="shared" ref="J165:BN165" si="125">SUM(J164+J132)</f>
        <v>58</v>
      </c>
      <c r="K165" s="42">
        <f t="shared" si="125"/>
        <v>51</v>
      </c>
      <c r="L165" s="42">
        <f t="shared" si="125"/>
        <v>25</v>
      </c>
      <c r="M165" s="42">
        <f t="shared" si="125"/>
        <v>27</v>
      </c>
      <c r="N165" s="42">
        <f>SUM(N164+N132)</f>
        <v>3</v>
      </c>
      <c r="O165" s="42">
        <f>SUM(O164+O132)</f>
        <v>0</v>
      </c>
      <c r="P165" s="42">
        <f>SUM(P164+P132)</f>
        <v>0</v>
      </c>
      <c r="Q165" s="42">
        <f>SUM(Q164+Q132)</f>
        <v>0</v>
      </c>
      <c r="R165" s="42">
        <f>SUM(R164+R132)</f>
        <v>0</v>
      </c>
      <c r="S165" s="42">
        <f t="shared" ref="S165:AG165" si="126">SUM(S164+S132)</f>
        <v>0</v>
      </c>
      <c r="T165" s="42">
        <f t="shared" si="126"/>
        <v>0</v>
      </c>
      <c r="U165" s="42">
        <f>SUM(U164+U132)</f>
        <v>0</v>
      </c>
      <c r="V165" s="42">
        <f>SUM(V164+V132)</f>
        <v>2</v>
      </c>
      <c r="W165" s="42">
        <f>SUM(W164+W132)</f>
        <v>0</v>
      </c>
      <c r="X165" s="42">
        <f>SUM(X164+X132)</f>
        <v>0</v>
      </c>
      <c r="Y165" s="42">
        <f t="shared" si="126"/>
        <v>0</v>
      </c>
      <c r="Z165" s="42">
        <f>SUM(Z164+Z132)</f>
        <v>14</v>
      </c>
      <c r="AA165" s="42">
        <f>SUM(AA164+AA132)</f>
        <v>0</v>
      </c>
      <c r="AB165" s="42">
        <f>SUM(AB164+AB144)</f>
        <v>0</v>
      </c>
      <c r="AC165" s="42">
        <f>SUM(AC164+AC144)</f>
        <v>0</v>
      </c>
      <c r="AD165" s="42">
        <f t="shared" si="126"/>
        <v>0</v>
      </c>
      <c r="AE165" s="42">
        <f t="shared" si="126"/>
        <v>0</v>
      </c>
      <c r="AF165" s="42">
        <f t="shared" si="126"/>
        <v>0</v>
      </c>
      <c r="AG165" s="42">
        <f t="shared" si="126"/>
        <v>0</v>
      </c>
      <c r="AH165" s="42">
        <f>SUM(AH164+AH132)</f>
        <v>0</v>
      </c>
      <c r="AI165" s="42">
        <f>SUM(AI164+AI132)</f>
        <v>0</v>
      </c>
      <c r="AJ165" s="42">
        <f>SUM(AJ164+AJ132)</f>
        <v>9</v>
      </c>
      <c r="AK165" s="42">
        <f t="shared" si="125"/>
        <v>5</v>
      </c>
      <c r="AL165" s="42">
        <f t="shared" si="125"/>
        <v>12</v>
      </c>
      <c r="AM165" s="42">
        <f t="shared" si="125"/>
        <v>4</v>
      </c>
      <c r="AN165" s="42">
        <f t="shared" si="125"/>
        <v>9</v>
      </c>
      <c r="AO165" s="42">
        <f t="shared" si="125"/>
        <v>10</v>
      </c>
      <c r="AP165" s="42">
        <f t="shared" si="125"/>
        <v>2</v>
      </c>
      <c r="AQ165" s="42">
        <f t="shared" si="125"/>
        <v>29</v>
      </c>
      <c r="AR165" s="42">
        <f t="shared" si="125"/>
        <v>1</v>
      </c>
      <c r="AS165" s="42">
        <f t="shared" si="125"/>
        <v>3</v>
      </c>
      <c r="AT165" s="42">
        <f t="shared" si="125"/>
        <v>0</v>
      </c>
      <c r="AU165" s="42">
        <f t="shared" si="125"/>
        <v>0</v>
      </c>
      <c r="AV165" s="42">
        <f t="shared" si="125"/>
        <v>0</v>
      </c>
      <c r="AW165" s="42">
        <f t="shared" si="125"/>
        <v>0</v>
      </c>
      <c r="AX165" s="42">
        <f t="shared" si="125"/>
        <v>1</v>
      </c>
      <c r="AY165" s="42">
        <f t="shared" si="125"/>
        <v>4</v>
      </c>
      <c r="AZ165" s="42">
        <f t="shared" si="125"/>
        <v>2</v>
      </c>
      <c r="BA165" s="42">
        <f t="shared" si="125"/>
        <v>1</v>
      </c>
      <c r="BB165" s="42">
        <f t="shared" si="125"/>
        <v>17</v>
      </c>
      <c r="BC165" s="42">
        <f t="shared" si="125"/>
        <v>14</v>
      </c>
      <c r="BD165" s="42">
        <f t="shared" si="125"/>
        <v>3</v>
      </c>
      <c r="BE165" s="42">
        <f t="shared" si="125"/>
        <v>18</v>
      </c>
      <c r="BF165" s="42">
        <f t="shared" si="125"/>
        <v>14</v>
      </c>
      <c r="BG165" s="42">
        <f t="shared" si="125"/>
        <v>12</v>
      </c>
      <c r="BH165" s="42">
        <f t="shared" si="125"/>
        <v>12</v>
      </c>
      <c r="BI165" s="42">
        <f t="shared" si="125"/>
        <v>9</v>
      </c>
      <c r="BJ165" s="42">
        <f t="shared" si="125"/>
        <v>8</v>
      </c>
      <c r="BK165" s="42">
        <f t="shared" si="125"/>
        <v>3</v>
      </c>
      <c r="BL165" s="42">
        <f t="shared" si="125"/>
        <v>2</v>
      </c>
      <c r="BM165" s="42">
        <f t="shared" si="125"/>
        <v>2</v>
      </c>
      <c r="BN165" s="42">
        <f t="shared" si="125"/>
        <v>2</v>
      </c>
      <c r="BO165" s="88">
        <f>SUM(BO164+BO132)</f>
        <v>0</v>
      </c>
    </row>
    <row r="166" spans="1:67" x14ac:dyDescent="0.2">
      <c r="A166" s="25"/>
      <c r="B166" s="25"/>
      <c r="F166" s="41"/>
      <c r="G166" s="26"/>
      <c r="H166" s="210" t="s">
        <v>198</v>
      </c>
      <c r="I166" s="211"/>
      <c r="J166" s="43">
        <f t="shared" ref="J166:BN166" si="127">SUM(COUNTIF(J143:J163,"&gt;=幹事"))</f>
        <v>2</v>
      </c>
      <c r="K166" s="43">
        <f t="shared" si="127"/>
        <v>2</v>
      </c>
      <c r="L166" s="43">
        <f t="shared" si="127"/>
        <v>1</v>
      </c>
      <c r="M166" s="43">
        <f t="shared" si="127"/>
        <v>1</v>
      </c>
      <c r="N166" s="43">
        <f>SUM(COUNTIF(N143:N163,"&gt;=幹事"))</f>
        <v>0</v>
      </c>
      <c r="O166" s="43">
        <f>SUM(COUNTIF(O143:O163,"&gt;=幹事"))</f>
        <v>0</v>
      </c>
      <c r="P166" s="43">
        <f>SUM(COUNTIF(P143:P163,"&gt;=幹事"))</f>
        <v>0</v>
      </c>
      <c r="Q166" s="43">
        <f>SUM(COUNTIF(Q143:Q163,"&gt;=幹事"))</f>
        <v>0</v>
      </c>
      <c r="R166" s="43">
        <f>SUM(COUNTIF(R143:R163,"&gt;=幹事"))</f>
        <v>0</v>
      </c>
      <c r="S166" s="43">
        <f t="shared" ref="S166:AG166" si="128">SUM(COUNTIF(S143:S163,"&gt;=幹事"))</f>
        <v>0</v>
      </c>
      <c r="T166" s="43">
        <f t="shared" si="128"/>
        <v>0</v>
      </c>
      <c r="U166" s="43">
        <f>SUM(COUNTIF(U143:U163,"&gt;=幹事"))</f>
        <v>0</v>
      </c>
      <c r="V166" s="43">
        <f>SUM(COUNTIF(V143:V163,"&gt;=幹事"))</f>
        <v>0</v>
      </c>
      <c r="W166" s="43">
        <f>SUM(COUNTIF(W143:W163,"&gt;=幹事"))</f>
        <v>0</v>
      </c>
      <c r="X166" s="43">
        <f>SUM(COUNTIF(X143:X163,"&gt;=幹事"))</f>
        <v>0</v>
      </c>
      <c r="Y166" s="43">
        <f t="shared" si="128"/>
        <v>0</v>
      </c>
      <c r="Z166" s="43">
        <f>SUM(COUNTIF(Z143:Z163,"&gt;=幹事"))</f>
        <v>0</v>
      </c>
      <c r="AA166" s="43">
        <f>SUM(COUNTIF(AA143:AA163,"&gt;=幹事"))</f>
        <v>0</v>
      </c>
      <c r="AB166" s="43">
        <f>SUM(COUNTIF(AB155:AB163,"&gt;=幹事"))</f>
        <v>0</v>
      </c>
      <c r="AC166" s="43">
        <f>SUM(COUNTIF(AC155:AC163,"&gt;=幹事"))</f>
        <v>0</v>
      </c>
      <c r="AD166" s="43">
        <f t="shared" si="128"/>
        <v>0</v>
      </c>
      <c r="AE166" s="43">
        <f t="shared" si="128"/>
        <v>0</v>
      </c>
      <c r="AF166" s="43">
        <f t="shared" si="128"/>
        <v>0</v>
      </c>
      <c r="AG166" s="43">
        <f t="shared" si="128"/>
        <v>0</v>
      </c>
      <c r="AH166" s="43">
        <f>SUM(COUNTIF(AH143:AH163,"&gt;=幹事"))</f>
        <v>0</v>
      </c>
      <c r="AI166" s="43">
        <f>SUM(COUNTIF(AI143:AI163,"&gt;=幹事"))</f>
        <v>0</v>
      </c>
      <c r="AJ166" s="43">
        <f>SUM(COUNTIF(AJ143:AJ163,"&gt;=幹事"))</f>
        <v>0</v>
      </c>
      <c r="AK166" s="43">
        <f t="shared" si="127"/>
        <v>1</v>
      </c>
      <c r="AL166" s="43">
        <f t="shared" si="127"/>
        <v>1</v>
      </c>
      <c r="AM166" s="43">
        <f t="shared" si="127"/>
        <v>0</v>
      </c>
      <c r="AN166" s="43">
        <f t="shared" si="127"/>
        <v>0</v>
      </c>
      <c r="AO166" s="43">
        <f t="shared" si="127"/>
        <v>2</v>
      </c>
      <c r="AP166" s="43">
        <f t="shared" si="127"/>
        <v>0</v>
      </c>
      <c r="AQ166" s="43">
        <f t="shared" si="127"/>
        <v>1</v>
      </c>
      <c r="AR166" s="43">
        <f t="shared" si="127"/>
        <v>0</v>
      </c>
      <c r="AS166" s="43">
        <f t="shared" si="127"/>
        <v>0</v>
      </c>
      <c r="AT166" s="43">
        <f t="shared" si="127"/>
        <v>0</v>
      </c>
      <c r="AU166" s="43">
        <f t="shared" si="127"/>
        <v>0</v>
      </c>
      <c r="AV166" s="43">
        <f t="shared" si="127"/>
        <v>0</v>
      </c>
      <c r="AW166" s="43">
        <f t="shared" si="127"/>
        <v>0</v>
      </c>
      <c r="AX166" s="43">
        <f t="shared" si="127"/>
        <v>0</v>
      </c>
      <c r="AY166" s="43">
        <f t="shared" si="127"/>
        <v>1</v>
      </c>
      <c r="AZ166" s="43">
        <f t="shared" si="127"/>
        <v>0</v>
      </c>
      <c r="BA166" s="43">
        <f t="shared" si="127"/>
        <v>0</v>
      </c>
      <c r="BB166" s="43">
        <f t="shared" si="127"/>
        <v>0</v>
      </c>
      <c r="BC166" s="43">
        <f t="shared" si="127"/>
        <v>0</v>
      </c>
      <c r="BD166" s="43">
        <f t="shared" si="127"/>
        <v>0</v>
      </c>
      <c r="BE166" s="43">
        <f t="shared" si="127"/>
        <v>0</v>
      </c>
      <c r="BF166" s="43">
        <f t="shared" si="127"/>
        <v>0</v>
      </c>
      <c r="BG166" s="43">
        <f t="shared" si="127"/>
        <v>0</v>
      </c>
      <c r="BH166" s="43">
        <f t="shared" si="127"/>
        <v>0</v>
      </c>
      <c r="BI166" s="43">
        <f t="shared" si="127"/>
        <v>0</v>
      </c>
      <c r="BJ166" s="43">
        <f t="shared" si="127"/>
        <v>0</v>
      </c>
      <c r="BK166" s="43">
        <f t="shared" si="127"/>
        <v>0</v>
      </c>
      <c r="BL166" s="43">
        <f t="shared" si="127"/>
        <v>0</v>
      </c>
      <c r="BM166" s="43">
        <f t="shared" si="127"/>
        <v>0</v>
      </c>
      <c r="BN166" s="43">
        <f t="shared" si="127"/>
        <v>0</v>
      </c>
      <c r="BO166" s="86">
        <f>SUM(COUNTIF(BO143:BO163,"&gt;=幹事"))</f>
        <v>0</v>
      </c>
    </row>
    <row r="167" spans="1:67" ht="13.5" thickBot="1" x14ac:dyDescent="0.25">
      <c r="A167" s="25"/>
      <c r="B167" s="25"/>
      <c r="F167" s="41"/>
      <c r="G167" s="26"/>
      <c r="H167" s="212" t="s">
        <v>66</v>
      </c>
      <c r="I167" s="213"/>
      <c r="J167" s="69">
        <f t="shared" ref="J167:BN167" si="129">SUM(J166+J134)</f>
        <v>7</v>
      </c>
      <c r="K167" s="69">
        <f t="shared" si="129"/>
        <v>7</v>
      </c>
      <c r="L167" s="69">
        <f t="shared" si="129"/>
        <v>4</v>
      </c>
      <c r="M167" s="69">
        <f t="shared" si="129"/>
        <v>6</v>
      </c>
      <c r="N167" s="69">
        <f>SUM(N166+N134)</f>
        <v>1</v>
      </c>
      <c r="O167" s="69">
        <f>SUM(O166+O134)</f>
        <v>0</v>
      </c>
      <c r="P167" s="69">
        <f>SUM(P166+P134)</f>
        <v>0</v>
      </c>
      <c r="Q167" s="69">
        <f>SUM(Q166+Q134)</f>
        <v>0</v>
      </c>
      <c r="R167" s="69">
        <f>SUM(R166+R134)</f>
        <v>0</v>
      </c>
      <c r="S167" s="69">
        <f t="shared" ref="S167:AG167" si="130">SUM(S166+S134)</f>
        <v>0</v>
      </c>
      <c r="T167" s="69">
        <f t="shared" si="130"/>
        <v>0</v>
      </c>
      <c r="U167" s="69">
        <f>SUM(U166+U134)</f>
        <v>0</v>
      </c>
      <c r="V167" s="69">
        <f>SUM(V166+V134)</f>
        <v>0</v>
      </c>
      <c r="W167" s="69">
        <f>SUM(W166+W134)</f>
        <v>0</v>
      </c>
      <c r="X167" s="69">
        <f>SUM(X166+X134)</f>
        <v>0</v>
      </c>
      <c r="Y167" s="69">
        <f t="shared" si="130"/>
        <v>0</v>
      </c>
      <c r="Z167" s="69">
        <f>SUM(Z166+Z134)</f>
        <v>2</v>
      </c>
      <c r="AA167" s="69">
        <f>SUM(AA166+AA134)</f>
        <v>0</v>
      </c>
      <c r="AB167" s="69">
        <f>SUM(AB166+AB146)</f>
        <v>0</v>
      </c>
      <c r="AC167" s="69">
        <f>SUM(AC166+AC146)</f>
        <v>0</v>
      </c>
      <c r="AD167" s="69">
        <f t="shared" si="130"/>
        <v>0</v>
      </c>
      <c r="AE167" s="69">
        <f t="shared" si="130"/>
        <v>0</v>
      </c>
      <c r="AF167" s="69">
        <f t="shared" si="130"/>
        <v>0</v>
      </c>
      <c r="AG167" s="69">
        <f t="shared" si="130"/>
        <v>0</v>
      </c>
      <c r="AH167" s="69">
        <f>SUM(AH166+AH134)</f>
        <v>0</v>
      </c>
      <c r="AI167" s="69">
        <f>SUM(AI166+AI134)</f>
        <v>0</v>
      </c>
      <c r="AJ167" s="69">
        <f>SUM(AJ166+AJ134)</f>
        <v>1</v>
      </c>
      <c r="AK167" s="69">
        <f t="shared" si="129"/>
        <v>2</v>
      </c>
      <c r="AL167" s="69">
        <f t="shared" si="129"/>
        <v>3</v>
      </c>
      <c r="AM167" s="69">
        <f t="shared" si="129"/>
        <v>1</v>
      </c>
      <c r="AN167" s="69">
        <f t="shared" si="129"/>
        <v>3</v>
      </c>
      <c r="AO167" s="69">
        <f t="shared" si="129"/>
        <v>3</v>
      </c>
      <c r="AP167" s="69">
        <f t="shared" si="129"/>
        <v>0</v>
      </c>
      <c r="AQ167" s="69">
        <f t="shared" si="129"/>
        <v>6</v>
      </c>
      <c r="AR167" s="69">
        <f t="shared" si="129"/>
        <v>0</v>
      </c>
      <c r="AS167" s="69">
        <f t="shared" si="129"/>
        <v>0</v>
      </c>
      <c r="AT167" s="69">
        <f t="shared" si="129"/>
        <v>0</v>
      </c>
      <c r="AU167" s="69">
        <f t="shared" si="129"/>
        <v>0</v>
      </c>
      <c r="AV167" s="69">
        <f t="shared" si="129"/>
        <v>0</v>
      </c>
      <c r="AW167" s="69">
        <f t="shared" si="129"/>
        <v>0</v>
      </c>
      <c r="AX167" s="69">
        <f t="shared" si="129"/>
        <v>0</v>
      </c>
      <c r="AY167" s="69">
        <f t="shared" si="129"/>
        <v>1</v>
      </c>
      <c r="AZ167" s="69">
        <f t="shared" si="129"/>
        <v>0</v>
      </c>
      <c r="BA167" s="69">
        <f t="shared" si="129"/>
        <v>0</v>
      </c>
      <c r="BB167" s="69">
        <f t="shared" si="129"/>
        <v>3</v>
      </c>
      <c r="BC167" s="69">
        <f t="shared" si="129"/>
        <v>2</v>
      </c>
      <c r="BD167" s="69">
        <f t="shared" si="129"/>
        <v>1</v>
      </c>
      <c r="BE167" s="69">
        <f t="shared" si="129"/>
        <v>1</v>
      </c>
      <c r="BF167" s="69">
        <f t="shared" si="129"/>
        <v>2</v>
      </c>
      <c r="BG167" s="69">
        <f t="shared" si="129"/>
        <v>2</v>
      </c>
      <c r="BH167" s="69">
        <f t="shared" si="129"/>
        <v>1</v>
      </c>
      <c r="BI167" s="69">
        <f t="shared" si="129"/>
        <v>0</v>
      </c>
      <c r="BJ167" s="69">
        <f t="shared" si="129"/>
        <v>1</v>
      </c>
      <c r="BK167" s="69">
        <f t="shared" si="129"/>
        <v>0</v>
      </c>
      <c r="BL167" s="69">
        <f t="shared" si="129"/>
        <v>0</v>
      </c>
      <c r="BM167" s="69">
        <f t="shared" si="129"/>
        <v>0</v>
      </c>
      <c r="BN167" s="69">
        <f t="shared" si="129"/>
        <v>0</v>
      </c>
      <c r="BO167" s="89">
        <f>SUM(BO166+BO134)</f>
        <v>0</v>
      </c>
    </row>
    <row r="168" spans="1:67" ht="17" thickBot="1" x14ac:dyDescent="0.3">
      <c r="D168" s="4"/>
      <c r="E168" s="4"/>
    </row>
    <row r="169" spans="1:67" x14ac:dyDescent="0.2">
      <c r="I169" t="s">
        <v>649</v>
      </c>
      <c r="J169" s="44" t="s">
        <v>52</v>
      </c>
      <c r="K169" s="7" t="s">
        <v>52</v>
      </c>
      <c r="L169" s="7"/>
      <c r="M169" s="7"/>
      <c r="N169" s="7"/>
      <c r="O169" s="7"/>
      <c r="P169" s="45" t="s">
        <v>49</v>
      </c>
      <c r="Q169" s="7" t="s">
        <v>71</v>
      </c>
      <c r="R169" s="7"/>
      <c r="S169" s="46"/>
      <c r="T169" s="77"/>
      <c r="U169" s="7" t="s">
        <v>168</v>
      </c>
      <c r="V169" s="7"/>
      <c r="W169" s="7"/>
      <c r="X169" s="7"/>
      <c r="Y169" s="7"/>
      <c r="Z169" s="46"/>
      <c r="AA169"/>
      <c r="AB169"/>
      <c r="AC169"/>
      <c r="AD169"/>
      <c r="AF169"/>
      <c r="AG169"/>
      <c r="AI169"/>
      <c r="AJ169"/>
      <c r="AK169"/>
      <c r="AM169"/>
      <c r="AN169"/>
      <c r="AO169"/>
      <c r="AQ169"/>
      <c r="AR169"/>
      <c r="AS169"/>
      <c r="AT169"/>
      <c r="AU169"/>
      <c r="AW169"/>
      <c r="AX169"/>
      <c r="AY169"/>
      <c r="BA169"/>
      <c r="BB169"/>
      <c r="BC169"/>
      <c r="BD169"/>
      <c r="BE169"/>
      <c r="BF169"/>
      <c r="BG169"/>
      <c r="BH169"/>
      <c r="BI169"/>
      <c r="BK169"/>
      <c r="BL169"/>
      <c r="BM169"/>
      <c r="BN169"/>
      <c r="BO169"/>
    </row>
    <row r="170" spans="1:67" x14ac:dyDescent="0.2">
      <c r="J170" s="47" t="s">
        <v>69</v>
      </c>
      <c r="K170" s="48" t="s">
        <v>70</v>
      </c>
      <c r="L170" s="48"/>
      <c r="M170" s="48"/>
      <c r="N170" s="48"/>
      <c r="O170" s="48"/>
      <c r="P170" s="75" t="s">
        <v>67</v>
      </c>
      <c r="Q170" s="49" t="s">
        <v>68</v>
      </c>
      <c r="R170" s="50"/>
      <c r="S170" s="51"/>
      <c r="T170" s="76"/>
      <c r="U170" s="49"/>
      <c r="V170" s="50"/>
      <c r="W170" s="50"/>
      <c r="X170" s="50"/>
      <c r="Y170" s="50"/>
      <c r="Z170" s="51"/>
      <c r="AA170"/>
      <c r="AB170"/>
      <c r="AC170"/>
      <c r="AD170"/>
      <c r="AF170"/>
      <c r="AG170"/>
      <c r="AI170"/>
      <c r="AJ170"/>
      <c r="AK170"/>
      <c r="AM170"/>
      <c r="AN170"/>
      <c r="AO170"/>
      <c r="AQ170"/>
      <c r="AR170"/>
      <c r="AS170"/>
      <c r="AT170"/>
      <c r="AU170"/>
      <c r="AW170"/>
      <c r="AX170"/>
      <c r="AY170"/>
      <c r="BA170"/>
      <c r="BB170"/>
      <c r="BC170"/>
      <c r="BD170"/>
      <c r="BE170"/>
      <c r="BF170"/>
      <c r="BG170"/>
      <c r="BH170"/>
      <c r="BI170"/>
      <c r="BK170"/>
      <c r="BL170"/>
      <c r="BM170"/>
      <c r="BN170"/>
      <c r="BO170"/>
    </row>
    <row r="171" spans="1:67" ht="13.5" thickBot="1" x14ac:dyDescent="0.25">
      <c r="J171" s="78" t="s">
        <v>167</v>
      </c>
      <c r="K171" s="52" t="s">
        <v>1002</v>
      </c>
      <c r="L171" s="53"/>
      <c r="M171" s="54"/>
      <c r="N171" s="54"/>
      <c r="O171" s="54"/>
      <c r="P171" s="55" t="s">
        <v>72</v>
      </c>
      <c r="Q171" s="52" t="s">
        <v>73</v>
      </c>
      <c r="R171" s="53"/>
      <c r="S171" s="56"/>
      <c r="T171" s="55"/>
      <c r="U171" s="52"/>
      <c r="V171" s="53"/>
      <c r="W171" s="53"/>
      <c r="X171" s="53"/>
      <c r="Y171" s="53"/>
      <c r="Z171" s="56"/>
      <c r="AA171"/>
      <c r="AB171"/>
      <c r="AC171"/>
      <c r="AD171"/>
      <c r="AF171"/>
      <c r="AG171"/>
      <c r="AI171"/>
      <c r="AJ171"/>
      <c r="AK171"/>
      <c r="AM171"/>
      <c r="AN171"/>
      <c r="AO171"/>
      <c r="AQ171"/>
      <c r="AR171"/>
      <c r="AS171"/>
      <c r="AT171"/>
      <c r="AU171"/>
      <c r="AW171"/>
      <c r="AX171"/>
      <c r="AY171"/>
      <c r="BA171"/>
      <c r="BB171"/>
      <c r="BC171"/>
      <c r="BD171"/>
      <c r="BE171"/>
      <c r="BF171"/>
      <c r="BG171"/>
      <c r="BH171"/>
      <c r="BI171"/>
      <c r="BK171"/>
      <c r="BL171"/>
      <c r="BM171"/>
      <c r="BN171"/>
      <c r="BO171"/>
    </row>
    <row r="172" spans="1:67" ht="13.5" thickBot="1" x14ac:dyDescent="0.25">
      <c r="J172"/>
      <c r="K172"/>
      <c r="L172"/>
      <c r="M172"/>
      <c r="N172" s="98"/>
      <c r="O172"/>
      <c r="P172"/>
      <c r="Q172"/>
      <c r="R172"/>
      <c r="S172"/>
      <c r="T172"/>
      <c r="U172"/>
      <c r="V172"/>
      <c r="W172"/>
      <c r="X172"/>
      <c r="Y172"/>
      <c r="AA172"/>
      <c r="AB172"/>
      <c r="AC172"/>
      <c r="AD172"/>
      <c r="AE172"/>
      <c r="AF172"/>
      <c r="AG172"/>
      <c r="AH172"/>
      <c r="AI172"/>
      <c r="AK172"/>
      <c r="AL172"/>
      <c r="AM172"/>
      <c r="AN172"/>
      <c r="AO172"/>
      <c r="AP172"/>
      <c r="AQ172"/>
      <c r="AR172"/>
      <c r="AS172"/>
      <c r="AT172"/>
      <c r="AU172"/>
      <c r="AV172"/>
      <c r="AW172"/>
      <c r="AX172"/>
      <c r="AY172"/>
      <c r="AZ172"/>
      <c r="BA172"/>
      <c r="BB172"/>
      <c r="BC172"/>
      <c r="BD172"/>
      <c r="BE172"/>
      <c r="BF172"/>
      <c r="BG172" s="98"/>
      <c r="BH172" s="98"/>
      <c r="BJ172" s="98"/>
      <c r="BK172" s="98"/>
      <c r="BM172" s="98"/>
      <c r="BN172" s="98"/>
      <c r="BO172" s="54"/>
    </row>
    <row r="173" spans="1:67" x14ac:dyDescent="0.2">
      <c r="A173" s="247" t="s">
        <v>1</v>
      </c>
      <c r="B173" s="216" t="s">
        <v>3</v>
      </c>
      <c r="C173" s="216" t="s">
        <v>5</v>
      </c>
      <c r="D173" s="216" t="str">
        <f>D5</f>
        <v>住所／情報(2023/1/1全確認)</v>
      </c>
      <c r="E173" s="228" t="str">
        <f>E5</f>
        <v>URL(公式HPのみ)
(2024/1/1全確認)</v>
      </c>
      <c r="F173" s="230" t="s">
        <v>7</v>
      </c>
      <c r="G173" s="216" t="s">
        <v>9</v>
      </c>
      <c r="H173" s="218" t="s">
        <v>11</v>
      </c>
      <c r="I173" s="220" t="s">
        <v>13</v>
      </c>
      <c r="J173" s="7" t="s">
        <v>14</v>
      </c>
      <c r="K173" s="7"/>
      <c r="L173" s="8"/>
      <c r="M173" s="8"/>
      <c r="N173" s="8"/>
      <c r="O173" s="8"/>
      <c r="P173" s="7"/>
      <c r="Q173" s="7"/>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7"/>
      <c r="AR173" s="8"/>
      <c r="AS173" s="8"/>
      <c r="AT173" s="8"/>
      <c r="AU173" s="8"/>
      <c r="AV173" s="8"/>
      <c r="AW173" s="8"/>
      <c r="AX173" s="8"/>
      <c r="AY173" s="8"/>
      <c r="AZ173" s="8"/>
      <c r="BA173" s="8"/>
      <c r="BB173" s="7"/>
      <c r="BC173" s="8"/>
      <c r="BD173" s="8"/>
      <c r="BE173" s="8"/>
      <c r="BF173" s="8"/>
      <c r="BG173" s="8"/>
      <c r="BH173" s="8"/>
      <c r="BI173" s="8"/>
      <c r="BJ173" s="8"/>
      <c r="BK173" s="8"/>
      <c r="BL173" s="8"/>
      <c r="BM173" s="8"/>
      <c r="BN173" s="8"/>
      <c r="BO173" s="9"/>
    </row>
    <row r="174" spans="1:67" s="2" customFormat="1" ht="26.5" thickBot="1" x14ac:dyDescent="0.25">
      <c r="A174" s="248"/>
      <c r="B174" s="217"/>
      <c r="C174" s="217"/>
      <c r="D174" s="217"/>
      <c r="E174" s="229"/>
      <c r="F174" s="231"/>
      <c r="G174" s="217"/>
      <c r="H174" s="219"/>
      <c r="I174" s="221"/>
      <c r="J174" s="10" t="str">
        <f t="shared" ref="J174:R174" si="131">J6</f>
        <v>Tosh</v>
      </c>
      <c r="K174" s="11" t="str">
        <f t="shared" si="131"/>
        <v>岸野姉</v>
      </c>
      <c r="L174" s="11" t="str">
        <f t="shared" si="131"/>
        <v>善恵姉</v>
      </c>
      <c r="M174" s="11" t="str">
        <f t="shared" si="131"/>
        <v>上野兄</v>
      </c>
      <c r="N174" s="11" t="str">
        <f t="shared" si="131"/>
        <v>Amita
姉</v>
      </c>
      <c r="O174" s="11" t="str">
        <f t="shared" si="131"/>
        <v>長島兄</v>
      </c>
      <c r="P174" s="11" t="str">
        <f t="shared" si="131"/>
        <v>悠姉</v>
      </c>
      <c r="Q174" s="11" t="str">
        <f t="shared" si="131"/>
        <v>Tanmay兄</v>
      </c>
      <c r="R174" s="11" t="str">
        <f t="shared" si="131"/>
        <v>前川
浩)兄</v>
      </c>
      <c r="S174" s="11" t="str">
        <f t="shared" ref="S174:AG174" si="132">S6</f>
        <v>前川
紀)姉</v>
      </c>
      <c r="T174" s="11" t="str">
        <f t="shared" si="132"/>
        <v>前川
あ))姉</v>
      </c>
      <c r="U174" s="11" t="str">
        <f>U6</f>
        <v>千恵美姉</v>
      </c>
      <c r="V174" s="11" t="str">
        <f>V6</f>
        <v>柴田兄</v>
      </c>
      <c r="W174" s="11" t="str">
        <f>W6</f>
        <v>須坂姉</v>
      </c>
      <c r="X174" s="11" t="str">
        <f>X6</f>
        <v>勇輝兄</v>
      </c>
      <c r="Y174" s="11" t="str">
        <f t="shared" si="132"/>
        <v>Nimish兄</v>
      </c>
      <c r="Z174" s="71" t="str">
        <f>Z6</f>
        <v>亜紀子姉</v>
      </c>
      <c r="AA174" s="71" t="str">
        <f>AA6</f>
        <v>山田兄</v>
      </c>
      <c r="AB174" s="71"/>
      <c r="AC174" s="71"/>
      <c r="AD174" s="71" t="str">
        <f t="shared" si="132"/>
        <v>原園姉</v>
      </c>
      <c r="AE174" s="71" t="str">
        <f t="shared" si="132"/>
        <v>渡部姉</v>
      </c>
      <c r="AF174" s="71" t="str">
        <f t="shared" si="132"/>
        <v>香織姉</v>
      </c>
      <c r="AG174" s="71" t="str">
        <f t="shared" si="132"/>
        <v>田嶋姉</v>
      </c>
      <c r="AH174" s="71" t="str">
        <f>AH6</f>
        <v>藤田兄</v>
      </c>
      <c r="AI174" s="71" t="str">
        <f>AI6</f>
        <v>藤田姉</v>
      </c>
      <c r="AJ174" s="71" t="str">
        <f>AJ6</f>
        <v>佐藤兄</v>
      </c>
      <c r="AK174" s="71" t="str">
        <f t="shared" ref="AK174:AR174" si="133">AK6</f>
        <v>島尾姉</v>
      </c>
      <c r="AL174" s="71" t="str">
        <f t="shared" si="133"/>
        <v>風間兄</v>
      </c>
      <c r="AM174" s="71" t="str">
        <f t="shared" si="133"/>
        <v>風間姉</v>
      </c>
      <c r="AN174" s="71" t="str">
        <f t="shared" si="133"/>
        <v>福田姉</v>
      </c>
      <c r="AO174" s="71" t="str">
        <f t="shared" si="133"/>
        <v>中村兄</v>
      </c>
      <c r="AP174" s="71" t="str">
        <f t="shared" si="133"/>
        <v>名久井兄</v>
      </c>
      <c r="AQ174" s="71" t="str">
        <f t="shared" si="133"/>
        <v>山中兄</v>
      </c>
      <c r="AR174" s="71" t="str">
        <f t="shared" si="133"/>
        <v>山中姉</v>
      </c>
      <c r="AS174" s="71" t="str">
        <f>AS6</f>
        <v>西宇兄</v>
      </c>
      <c r="AT174" s="71" t="str">
        <f t="shared" ref="AT174:AZ174" si="134">AT6</f>
        <v>岡本姉</v>
      </c>
      <c r="AU174" s="71" t="str">
        <f t="shared" si="134"/>
        <v>早川姉</v>
      </c>
      <c r="AV174" s="71" t="str">
        <f t="shared" si="134"/>
        <v>佐奈子姉</v>
      </c>
      <c r="AW174" s="71" t="str">
        <f t="shared" si="134"/>
        <v>秋山姉</v>
      </c>
      <c r="AX174" s="71" t="str">
        <f t="shared" si="134"/>
        <v>田中兄</v>
      </c>
      <c r="AY174" s="71" t="str">
        <f t="shared" si="134"/>
        <v>星島姉</v>
      </c>
      <c r="AZ174" s="71" t="str">
        <f t="shared" si="134"/>
        <v>安谷屋兄</v>
      </c>
      <c r="BA174" s="71" t="str">
        <f t="shared" ref="BA174:BN174" si="135">BA6</f>
        <v>菅谷兄</v>
      </c>
      <c r="BB174" s="71" t="str">
        <f t="shared" si="135"/>
        <v>中嶌姉</v>
      </c>
      <c r="BC174" s="71" t="str">
        <f t="shared" si="135"/>
        <v>井上
(美)姉</v>
      </c>
      <c r="BD174" s="71" t="str">
        <f t="shared" si="135"/>
        <v>徳永兄</v>
      </c>
      <c r="BE174" s="71" t="str">
        <f t="shared" si="135"/>
        <v>崇之兄</v>
      </c>
      <c r="BF174" s="71" t="str">
        <f t="shared" si="135"/>
        <v>金子兄</v>
      </c>
      <c r="BG174" s="71" t="str">
        <f t="shared" si="135"/>
        <v>河野姉</v>
      </c>
      <c r="BH174" s="71" t="str">
        <f t="shared" si="135"/>
        <v>松下姉</v>
      </c>
      <c r="BI174" s="71" t="str">
        <f t="shared" si="135"/>
        <v>薮内姉</v>
      </c>
      <c r="BJ174" s="71" t="str">
        <f t="shared" si="135"/>
        <v>督兄</v>
      </c>
      <c r="BK174" s="71" t="str">
        <f t="shared" si="135"/>
        <v>内住姉</v>
      </c>
      <c r="BL174" s="71" t="str">
        <f t="shared" si="135"/>
        <v>戸谷姉</v>
      </c>
      <c r="BM174" s="71" t="str">
        <f t="shared" si="135"/>
        <v>野村姉</v>
      </c>
      <c r="BN174" s="71" t="str">
        <f t="shared" si="135"/>
        <v>吉川姉</v>
      </c>
      <c r="BO174" s="73">
        <f>BO6</f>
        <v>0</v>
      </c>
    </row>
    <row r="175" spans="1:67" s="2" customFormat="1" ht="14" thickTop="1" thickBot="1" x14ac:dyDescent="0.25">
      <c r="A175" s="236" t="s">
        <v>207</v>
      </c>
      <c r="B175" s="237"/>
      <c r="C175" s="241" t="s">
        <v>208</v>
      </c>
      <c r="D175" s="242"/>
      <c r="E175" s="242"/>
      <c r="F175" s="242"/>
      <c r="G175" s="242"/>
      <c r="H175" s="243"/>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row>
    <row r="176" spans="1:67" s="25" customFormat="1" ht="91.5" thickTop="1" x14ac:dyDescent="0.2">
      <c r="A176" s="23">
        <v>61</v>
      </c>
      <c r="B176" s="27" t="s">
        <v>217</v>
      </c>
      <c r="C176" s="61" t="s">
        <v>1103</v>
      </c>
      <c r="D176" s="130" t="s">
        <v>1161</v>
      </c>
      <c r="E176" s="16" t="s">
        <v>1160</v>
      </c>
      <c r="F176" s="17">
        <v>4800</v>
      </c>
      <c r="G176" s="24">
        <v>40128</v>
      </c>
      <c r="H176" s="19" t="s">
        <v>220</v>
      </c>
      <c r="I176" s="20">
        <f t="shared" ref="I176:I204" si="136">COUNTIF(J176:BO176,"&gt;×")</f>
        <v>4</v>
      </c>
      <c r="J176" s="22" t="s">
        <v>219</v>
      </c>
      <c r="K176" s="22" t="s">
        <v>219</v>
      </c>
      <c r="L176" s="22" t="s">
        <v>219</v>
      </c>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t="s">
        <v>160</v>
      </c>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87"/>
    </row>
    <row r="177" spans="1:67" s="25" customFormat="1" ht="104" x14ac:dyDescent="0.2">
      <c r="A177" s="23">
        <v>62</v>
      </c>
      <c r="B177" s="27" t="s">
        <v>213</v>
      </c>
      <c r="C177" s="61" t="s">
        <v>1254</v>
      </c>
      <c r="D177" s="130" t="s">
        <v>1255</v>
      </c>
      <c r="E177" s="16" t="s">
        <v>984</v>
      </c>
      <c r="F177" s="17">
        <v>3400</v>
      </c>
      <c r="G177" s="24">
        <v>40165</v>
      </c>
      <c r="H177" s="19" t="s">
        <v>877</v>
      </c>
      <c r="I177" s="20">
        <f t="shared" si="136"/>
        <v>5</v>
      </c>
      <c r="J177" s="22" t="s">
        <v>159</v>
      </c>
      <c r="K177" s="22" t="s">
        <v>159</v>
      </c>
      <c r="L177" s="22" t="s">
        <v>159</v>
      </c>
      <c r="M177" s="22" t="s">
        <v>160</v>
      </c>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t="s">
        <v>159</v>
      </c>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82"/>
    </row>
    <row r="178" spans="1:67" s="25" customFormat="1" ht="91" x14ac:dyDescent="0.2">
      <c r="A178" s="117">
        <v>63</v>
      </c>
      <c r="B178" s="124" t="s">
        <v>211</v>
      </c>
      <c r="C178" s="126" t="s">
        <v>693</v>
      </c>
      <c r="D178" s="137" t="s">
        <v>356</v>
      </c>
      <c r="E178" s="31" t="s">
        <v>55</v>
      </c>
      <c r="F178" s="17">
        <v>4600</v>
      </c>
      <c r="G178" s="24">
        <v>40219</v>
      </c>
      <c r="H178" s="19" t="s">
        <v>878</v>
      </c>
      <c r="I178" s="20">
        <f t="shared" si="136"/>
        <v>4</v>
      </c>
      <c r="J178" s="22" t="s">
        <v>228</v>
      </c>
      <c r="K178" s="22" t="s">
        <v>228</v>
      </c>
      <c r="L178" s="22" t="s">
        <v>228</v>
      </c>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t="s">
        <v>160</v>
      </c>
      <c r="AY178" s="22"/>
      <c r="AZ178" s="22"/>
      <c r="BA178" s="22"/>
      <c r="BB178" s="22"/>
      <c r="BC178" s="22"/>
      <c r="BD178" s="22"/>
      <c r="BE178" s="22"/>
      <c r="BF178" s="22"/>
      <c r="BG178" s="22"/>
      <c r="BH178" s="22"/>
      <c r="BI178" s="22"/>
      <c r="BJ178" s="22"/>
      <c r="BK178" s="22"/>
      <c r="BL178" s="22"/>
      <c r="BM178" s="22"/>
      <c r="BN178" s="22"/>
      <c r="BO178" s="82"/>
    </row>
    <row r="179" spans="1:67" s="25" customFormat="1" ht="104" x14ac:dyDescent="0.2">
      <c r="A179" s="23">
        <v>64</v>
      </c>
      <c r="B179" s="27" t="s">
        <v>210</v>
      </c>
      <c r="C179" s="201" t="s">
        <v>1139</v>
      </c>
      <c r="D179" s="130" t="s">
        <v>1162</v>
      </c>
      <c r="E179" s="16" t="s">
        <v>822</v>
      </c>
      <c r="F179" s="17">
        <v>3300</v>
      </c>
      <c r="G179" s="24">
        <v>40235</v>
      </c>
      <c r="H179" s="19" t="s">
        <v>879</v>
      </c>
      <c r="I179" s="20">
        <f t="shared" si="136"/>
        <v>4</v>
      </c>
      <c r="J179" s="22" t="s">
        <v>229</v>
      </c>
      <c r="K179" s="22"/>
      <c r="L179" s="22" t="s">
        <v>229</v>
      </c>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t="s">
        <v>160</v>
      </c>
      <c r="AR179" s="22"/>
      <c r="AS179" s="22" t="s">
        <v>229</v>
      </c>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82"/>
    </row>
    <row r="180" spans="1:67" s="25" customFormat="1" ht="104" x14ac:dyDescent="0.2">
      <c r="A180" s="23">
        <v>65</v>
      </c>
      <c r="B180" s="27" t="s">
        <v>227</v>
      </c>
      <c r="C180" s="15" t="s">
        <v>1213</v>
      </c>
      <c r="D180" s="130" t="s">
        <v>1212</v>
      </c>
      <c r="E180" s="16" t="s">
        <v>1104</v>
      </c>
      <c r="F180" s="17">
        <v>3500</v>
      </c>
      <c r="G180" s="24">
        <v>40275</v>
      </c>
      <c r="H180" s="19" t="s">
        <v>880</v>
      </c>
      <c r="I180" s="20">
        <f t="shared" si="136"/>
        <v>5</v>
      </c>
      <c r="J180" s="22" t="s">
        <v>230</v>
      </c>
      <c r="K180" s="22" t="s">
        <v>160</v>
      </c>
      <c r="L180" s="22" t="s">
        <v>230</v>
      </c>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t="s">
        <v>159</v>
      </c>
      <c r="AK180" s="22"/>
      <c r="AL180" s="22"/>
      <c r="AM180" s="22"/>
      <c r="AN180" s="22"/>
      <c r="AO180" s="22"/>
      <c r="AP180" s="22"/>
      <c r="AQ180" s="22"/>
      <c r="AR180" s="22"/>
      <c r="AS180" s="22" t="s">
        <v>230</v>
      </c>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82"/>
    </row>
    <row r="181" spans="1:67" s="25" customFormat="1" ht="104" x14ac:dyDescent="0.2">
      <c r="A181" s="117">
        <v>66</v>
      </c>
      <c r="B181" s="124" t="s">
        <v>222</v>
      </c>
      <c r="C181" s="126" t="s">
        <v>322</v>
      </c>
      <c r="D181" s="137" t="s">
        <v>357</v>
      </c>
      <c r="E181" s="31" t="s">
        <v>55</v>
      </c>
      <c r="F181" s="17">
        <v>3700</v>
      </c>
      <c r="G181" s="24">
        <v>40316</v>
      </c>
      <c r="H181" s="19" t="s">
        <v>881</v>
      </c>
      <c r="I181" s="20">
        <f t="shared" si="136"/>
        <v>5</v>
      </c>
      <c r="J181" s="22" t="s">
        <v>231</v>
      </c>
      <c r="K181" s="22" t="s">
        <v>231</v>
      </c>
      <c r="L181" s="22" t="s">
        <v>160</v>
      </c>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t="s">
        <v>159</v>
      </c>
      <c r="AK181" s="22"/>
      <c r="AL181" s="22"/>
      <c r="AM181" s="22"/>
      <c r="AN181" s="22"/>
      <c r="AO181" s="22"/>
      <c r="AP181" s="22"/>
      <c r="AQ181" s="22"/>
      <c r="AR181" s="22"/>
      <c r="AS181" s="22"/>
      <c r="AT181" s="22"/>
      <c r="AU181" s="22"/>
      <c r="AV181" s="22"/>
      <c r="AW181" s="22" t="s">
        <v>233</v>
      </c>
      <c r="AX181" s="22"/>
      <c r="AY181" s="22"/>
      <c r="AZ181" s="22"/>
      <c r="BA181" s="22"/>
      <c r="BB181" s="22"/>
      <c r="BC181" s="22"/>
      <c r="BD181" s="22"/>
      <c r="BE181" s="22"/>
      <c r="BF181" s="22"/>
      <c r="BG181" s="22"/>
      <c r="BH181" s="22"/>
      <c r="BI181" s="22"/>
      <c r="BJ181" s="22"/>
      <c r="BK181" s="22"/>
      <c r="BL181" s="22"/>
      <c r="BM181" s="22"/>
      <c r="BN181" s="22"/>
      <c r="BO181" s="82"/>
    </row>
    <row r="182" spans="1:67" s="25" customFormat="1" ht="104" x14ac:dyDescent="0.2">
      <c r="A182" s="23">
        <v>67</v>
      </c>
      <c r="B182" s="27" t="s">
        <v>214</v>
      </c>
      <c r="C182" s="61" t="s">
        <v>823</v>
      </c>
      <c r="D182" s="130" t="s">
        <v>358</v>
      </c>
      <c r="E182" s="16" t="s">
        <v>1163</v>
      </c>
      <c r="F182" s="17">
        <v>3600</v>
      </c>
      <c r="G182" s="24">
        <v>40358</v>
      </c>
      <c r="H182" s="19" t="s">
        <v>882</v>
      </c>
      <c r="I182" s="20">
        <f t="shared" si="136"/>
        <v>6</v>
      </c>
      <c r="J182" s="21" t="s">
        <v>234</v>
      </c>
      <c r="K182" s="21" t="s">
        <v>234</v>
      </c>
      <c r="L182" s="21" t="s">
        <v>234</v>
      </c>
      <c r="M182" s="22"/>
      <c r="N182" s="22"/>
      <c r="O182" s="22"/>
      <c r="P182" s="21"/>
      <c r="Q182" s="21"/>
      <c r="R182" s="22"/>
      <c r="S182" s="22"/>
      <c r="T182" s="22"/>
      <c r="U182" s="22"/>
      <c r="V182" s="22"/>
      <c r="W182" s="22"/>
      <c r="X182" s="22"/>
      <c r="Y182" s="22"/>
      <c r="Z182" s="22"/>
      <c r="AA182" s="22"/>
      <c r="AB182" s="22"/>
      <c r="AC182" s="22"/>
      <c r="AD182" s="22"/>
      <c r="AE182" s="22"/>
      <c r="AF182" s="22"/>
      <c r="AG182" s="22"/>
      <c r="AH182" s="22"/>
      <c r="AI182" s="22"/>
      <c r="AJ182" s="22" t="s">
        <v>160</v>
      </c>
      <c r="AK182" s="22"/>
      <c r="AL182" s="22"/>
      <c r="AM182" s="22"/>
      <c r="AN182" s="22"/>
      <c r="AO182" s="22"/>
      <c r="AP182" s="22"/>
      <c r="AQ182" s="21" t="s">
        <v>159</v>
      </c>
      <c r="AR182" s="22"/>
      <c r="AS182" s="22"/>
      <c r="AT182" s="21"/>
      <c r="AU182" s="21"/>
      <c r="AV182" s="21"/>
      <c r="AW182" s="21" t="s">
        <v>234</v>
      </c>
      <c r="AX182" s="22"/>
      <c r="AY182" s="22"/>
      <c r="AZ182" s="22"/>
      <c r="BA182" s="22"/>
      <c r="BB182" s="22"/>
      <c r="BC182" s="22"/>
      <c r="BD182" s="22"/>
      <c r="BE182" s="22"/>
      <c r="BF182" s="22"/>
      <c r="BG182" s="22"/>
      <c r="BH182" s="22"/>
      <c r="BI182" s="22"/>
      <c r="BJ182" s="22"/>
      <c r="BK182" s="22"/>
      <c r="BL182" s="22"/>
      <c r="BM182" s="22"/>
      <c r="BN182" s="22"/>
      <c r="BO182" s="82"/>
    </row>
    <row r="183" spans="1:67" ht="104" x14ac:dyDescent="0.2">
      <c r="A183" s="117">
        <v>68</v>
      </c>
      <c r="B183" s="124" t="s">
        <v>106</v>
      </c>
      <c r="C183" s="123" t="s">
        <v>1012</v>
      </c>
      <c r="D183" s="197" t="s">
        <v>985</v>
      </c>
      <c r="E183" s="31" t="s">
        <v>55</v>
      </c>
      <c r="F183" s="17">
        <v>3200</v>
      </c>
      <c r="G183" s="24">
        <v>40387</v>
      </c>
      <c r="H183" s="19" t="s">
        <v>883</v>
      </c>
      <c r="I183" s="20">
        <f t="shared" si="136"/>
        <v>5</v>
      </c>
      <c r="J183" s="22" t="s">
        <v>235</v>
      </c>
      <c r="K183" s="22"/>
      <c r="L183" s="22" t="s">
        <v>235</v>
      </c>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t="s">
        <v>160</v>
      </c>
      <c r="AL183" s="22"/>
      <c r="AM183" s="22"/>
      <c r="AN183" s="22"/>
      <c r="AO183" s="22" t="s">
        <v>235</v>
      </c>
      <c r="AP183" s="22"/>
      <c r="AQ183" s="22" t="s">
        <v>159</v>
      </c>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82"/>
    </row>
    <row r="184" spans="1:67" s="25" customFormat="1" ht="91" x14ac:dyDescent="0.2">
      <c r="A184" s="23">
        <v>69</v>
      </c>
      <c r="B184" s="27" t="s">
        <v>225</v>
      </c>
      <c r="C184" s="61" t="s">
        <v>1216</v>
      </c>
      <c r="D184" s="130" t="s">
        <v>1215</v>
      </c>
      <c r="E184" s="16" t="s">
        <v>1214</v>
      </c>
      <c r="F184" s="17">
        <v>2800</v>
      </c>
      <c r="G184" s="24">
        <v>40423</v>
      </c>
      <c r="H184" s="19" t="s">
        <v>237</v>
      </c>
      <c r="I184" s="20">
        <f t="shared" si="136"/>
        <v>3</v>
      </c>
      <c r="J184" s="22" t="s">
        <v>236</v>
      </c>
      <c r="K184" s="22"/>
      <c r="L184" s="22" t="s">
        <v>236</v>
      </c>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t="s">
        <v>160</v>
      </c>
      <c r="AX184" s="22"/>
      <c r="AY184" s="22"/>
      <c r="AZ184" s="22"/>
      <c r="BA184" s="22"/>
      <c r="BB184" s="22"/>
      <c r="BC184" s="22"/>
      <c r="BD184" s="22"/>
      <c r="BE184" s="22"/>
      <c r="BF184" s="22"/>
      <c r="BG184" s="22"/>
      <c r="BH184" s="22"/>
      <c r="BI184" s="22"/>
      <c r="BJ184" s="22"/>
      <c r="BK184" s="22"/>
      <c r="BL184" s="22"/>
      <c r="BM184" s="22"/>
      <c r="BN184" s="22"/>
      <c r="BO184" s="82"/>
    </row>
    <row r="185" spans="1:67" s="25" customFormat="1" ht="104" x14ac:dyDescent="0.2">
      <c r="A185" s="23">
        <v>70</v>
      </c>
      <c r="B185" s="27" t="s">
        <v>212</v>
      </c>
      <c r="C185" s="61" t="s">
        <v>1218</v>
      </c>
      <c r="D185" s="130" t="s">
        <v>1217</v>
      </c>
      <c r="E185" s="70" t="s">
        <v>1164</v>
      </c>
      <c r="F185" s="17">
        <v>3600</v>
      </c>
      <c r="G185" s="24">
        <v>40465</v>
      </c>
      <c r="H185" s="19" t="s">
        <v>884</v>
      </c>
      <c r="I185" s="20">
        <f t="shared" si="136"/>
        <v>5</v>
      </c>
      <c r="J185" s="21" t="s">
        <v>246</v>
      </c>
      <c r="K185" s="22" t="s">
        <v>246</v>
      </c>
      <c r="L185" s="22" t="s">
        <v>246</v>
      </c>
      <c r="M185" s="22" t="s">
        <v>246</v>
      </c>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t="s">
        <v>160</v>
      </c>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82"/>
    </row>
    <row r="186" spans="1:67" s="25" customFormat="1" ht="104" x14ac:dyDescent="0.2">
      <c r="A186" s="23">
        <v>71</v>
      </c>
      <c r="B186" s="27" t="s">
        <v>223</v>
      </c>
      <c r="C186" s="61" t="s">
        <v>1166</v>
      </c>
      <c r="D186" s="130" t="s">
        <v>715</v>
      </c>
      <c r="E186" s="70" t="s">
        <v>1165</v>
      </c>
      <c r="F186" s="17">
        <v>4000</v>
      </c>
      <c r="G186" s="24">
        <v>40487</v>
      </c>
      <c r="H186" s="19" t="s">
        <v>885</v>
      </c>
      <c r="I186" s="20">
        <f t="shared" si="136"/>
        <v>4</v>
      </c>
      <c r="J186" s="22" t="s">
        <v>160</v>
      </c>
      <c r="K186" s="22" t="s">
        <v>247</v>
      </c>
      <c r="L186" s="22" t="s">
        <v>247</v>
      </c>
      <c r="M186" s="22" t="s">
        <v>247</v>
      </c>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82"/>
    </row>
    <row r="187" spans="1:67" s="25" customFormat="1" ht="78" x14ac:dyDescent="0.2">
      <c r="A187" s="23">
        <v>72</v>
      </c>
      <c r="B187" s="27" t="s">
        <v>215</v>
      </c>
      <c r="C187" s="61" t="s">
        <v>244</v>
      </c>
      <c r="D187" s="130" t="s">
        <v>239</v>
      </c>
      <c r="E187" s="31" t="s">
        <v>55</v>
      </c>
      <c r="F187" s="17">
        <v>600</v>
      </c>
      <c r="G187" s="24">
        <v>40453</v>
      </c>
      <c r="H187" s="19" t="s">
        <v>245</v>
      </c>
      <c r="I187" s="20">
        <f t="shared" si="136"/>
        <v>3</v>
      </c>
      <c r="J187" s="22" t="s">
        <v>160</v>
      </c>
      <c r="K187" s="22" t="s">
        <v>240</v>
      </c>
      <c r="L187" s="22" t="s">
        <v>240</v>
      </c>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82"/>
    </row>
    <row r="188" spans="1:67" s="25" customFormat="1" ht="104" x14ac:dyDescent="0.2">
      <c r="A188" s="23">
        <v>73</v>
      </c>
      <c r="B188" s="27" t="s">
        <v>226</v>
      </c>
      <c r="C188" s="61" t="s">
        <v>238</v>
      </c>
      <c r="D188" s="130" t="s">
        <v>239</v>
      </c>
      <c r="E188" s="31" t="s">
        <v>55</v>
      </c>
      <c r="F188" s="17">
        <v>1100</v>
      </c>
      <c r="G188" s="24">
        <v>40454</v>
      </c>
      <c r="H188" s="19" t="s">
        <v>886</v>
      </c>
      <c r="I188" s="20">
        <f t="shared" si="136"/>
        <v>3</v>
      </c>
      <c r="J188" s="22" t="s">
        <v>160</v>
      </c>
      <c r="K188" s="22" t="s">
        <v>240</v>
      </c>
      <c r="L188" s="22" t="s">
        <v>240</v>
      </c>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82"/>
    </row>
    <row r="189" spans="1:67" s="25" customFormat="1" ht="91" x14ac:dyDescent="0.2">
      <c r="A189" s="117">
        <v>74</v>
      </c>
      <c r="B189" s="124" t="s">
        <v>193</v>
      </c>
      <c r="C189" s="126" t="s">
        <v>673</v>
      </c>
      <c r="D189" s="137" t="s">
        <v>778</v>
      </c>
      <c r="E189" s="31" t="s">
        <v>55</v>
      </c>
      <c r="F189" s="17">
        <v>3700</v>
      </c>
      <c r="G189" s="24">
        <v>40528</v>
      </c>
      <c r="H189" s="19" t="s">
        <v>887</v>
      </c>
      <c r="I189" s="20">
        <f t="shared" si="136"/>
        <v>5</v>
      </c>
      <c r="J189" s="22" t="s">
        <v>250</v>
      </c>
      <c r="K189" s="22"/>
      <c r="L189" s="22" t="s">
        <v>250</v>
      </c>
      <c r="M189" s="22" t="s">
        <v>160</v>
      </c>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t="s">
        <v>167</v>
      </c>
      <c r="AU189" s="22"/>
      <c r="AV189" s="22"/>
      <c r="AW189" s="22" t="s">
        <v>250</v>
      </c>
      <c r="AX189" s="22"/>
      <c r="AY189" s="22"/>
      <c r="AZ189" s="22"/>
      <c r="BA189" s="22"/>
      <c r="BB189" s="22"/>
      <c r="BC189" s="22"/>
      <c r="BD189" s="22"/>
      <c r="BE189" s="22"/>
      <c r="BF189" s="22"/>
      <c r="BG189" s="22"/>
      <c r="BH189" s="22"/>
      <c r="BI189" s="22"/>
      <c r="BJ189" s="22"/>
      <c r="BK189" s="22"/>
      <c r="BL189" s="22"/>
      <c r="BM189" s="22"/>
      <c r="BN189" s="22"/>
      <c r="BO189" s="82"/>
    </row>
    <row r="190" spans="1:67" s="25" customFormat="1" ht="104" x14ac:dyDescent="0.2">
      <c r="A190" s="23">
        <v>75</v>
      </c>
      <c r="B190" s="27" t="s">
        <v>192</v>
      </c>
      <c r="C190" s="15" t="s">
        <v>249</v>
      </c>
      <c r="D190" s="130" t="s">
        <v>171</v>
      </c>
      <c r="E190" s="31" t="s">
        <v>55</v>
      </c>
      <c r="F190" s="17">
        <v>5900</v>
      </c>
      <c r="G190" s="24">
        <v>40579</v>
      </c>
      <c r="H190" s="19" t="s">
        <v>888</v>
      </c>
      <c r="I190" s="20">
        <f t="shared" si="136"/>
        <v>7</v>
      </c>
      <c r="J190" s="22" t="s">
        <v>262</v>
      </c>
      <c r="K190" s="22" t="s">
        <v>160</v>
      </c>
      <c r="L190" s="22" t="s">
        <v>262</v>
      </c>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t="s">
        <v>262</v>
      </c>
      <c r="AT190" s="22" t="s">
        <v>262</v>
      </c>
      <c r="AU190" s="22" t="s">
        <v>167</v>
      </c>
      <c r="AV190" s="22"/>
      <c r="AW190" s="22" t="s">
        <v>262</v>
      </c>
      <c r="AX190" s="22"/>
      <c r="AY190" s="22"/>
      <c r="AZ190" s="22"/>
      <c r="BA190" s="22"/>
      <c r="BB190" s="22"/>
      <c r="BC190" s="22"/>
      <c r="BD190" s="22"/>
      <c r="BE190" s="22"/>
      <c r="BF190" s="22"/>
      <c r="BG190" s="22"/>
      <c r="BH190" s="22"/>
      <c r="BI190" s="22"/>
      <c r="BJ190" s="22"/>
      <c r="BK190" s="22"/>
      <c r="BL190" s="22"/>
      <c r="BM190" s="22"/>
      <c r="BN190" s="22"/>
      <c r="BO190" s="82"/>
    </row>
    <row r="191" spans="1:67" s="25" customFormat="1" ht="104" x14ac:dyDescent="0.2">
      <c r="A191" s="117">
        <v>76</v>
      </c>
      <c r="B191" s="124" t="s">
        <v>209</v>
      </c>
      <c r="C191" s="126" t="s">
        <v>391</v>
      </c>
      <c r="D191" s="137" t="s">
        <v>359</v>
      </c>
      <c r="E191" s="31" t="s">
        <v>55</v>
      </c>
      <c r="F191" s="17">
        <v>2400</v>
      </c>
      <c r="G191" s="24">
        <v>40677</v>
      </c>
      <c r="H191" s="19" t="s">
        <v>889</v>
      </c>
      <c r="I191" s="20">
        <f t="shared" si="136"/>
        <v>3</v>
      </c>
      <c r="J191" s="22" t="s">
        <v>289</v>
      </c>
      <c r="K191" s="22" t="s">
        <v>289</v>
      </c>
      <c r="L191" s="22" t="s">
        <v>160</v>
      </c>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82"/>
    </row>
    <row r="192" spans="1:67" s="25" customFormat="1" ht="104" x14ac:dyDescent="0.2">
      <c r="A192" s="117">
        <v>77</v>
      </c>
      <c r="B192" s="124" t="s">
        <v>287</v>
      </c>
      <c r="C192" s="126" t="s">
        <v>382</v>
      </c>
      <c r="D192" s="137" t="s">
        <v>360</v>
      </c>
      <c r="E192" s="31" t="s">
        <v>55</v>
      </c>
      <c r="F192" s="17">
        <v>1000</v>
      </c>
      <c r="G192" s="24">
        <v>40719</v>
      </c>
      <c r="H192" s="19" t="s">
        <v>890</v>
      </c>
      <c r="I192" s="20">
        <f t="shared" si="136"/>
        <v>3</v>
      </c>
      <c r="J192" s="22" t="s">
        <v>160</v>
      </c>
      <c r="K192" s="22" t="s">
        <v>291</v>
      </c>
      <c r="L192" s="22" t="s">
        <v>291</v>
      </c>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82"/>
    </row>
    <row r="193" spans="1:67" s="25" customFormat="1" x14ac:dyDescent="0.2">
      <c r="A193" s="23" t="s">
        <v>49</v>
      </c>
      <c r="B193" s="225" t="s">
        <v>107</v>
      </c>
      <c r="C193" s="226"/>
      <c r="D193" s="227"/>
      <c r="E193" s="16"/>
      <c r="F193" s="17"/>
      <c r="G193" s="24"/>
      <c r="H193" s="19"/>
      <c r="I193" s="20">
        <f t="shared" si="136"/>
        <v>0</v>
      </c>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82"/>
    </row>
    <row r="194" spans="1:67" s="25" customFormat="1" x14ac:dyDescent="0.2">
      <c r="A194" s="23" t="s">
        <v>49</v>
      </c>
      <c r="B194" s="27" t="s">
        <v>218</v>
      </c>
      <c r="C194" s="27" t="s">
        <v>278</v>
      </c>
      <c r="D194" s="27" t="s">
        <v>288</v>
      </c>
      <c r="E194" s="16"/>
      <c r="F194" s="17"/>
      <c r="G194" s="24"/>
      <c r="H194" s="19"/>
      <c r="I194" s="20">
        <f t="shared" si="136"/>
        <v>0</v>
      </c>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82"/>
    </row>
    <row r="195" spans="1:67" s="25" customFormat="1" x14ac:dyDescent="0.2">
      <c r="A195" s="23" t="s">
        <v>49</v>
      </c>
      <c r="B195" s="27" t="s">
        <v>221</v>
      </c>
      <c r="C195" s="27" t="s">
        <v>248</v>
      </c>
      <c r="D195" s="27" t="s">
        <v>224</v>
      </c>
      <c r="E195" s="16"/>
      <c r="F195" s="17"/>
      <c r="G195" s="24"/>
      <c r="H195" s="19"/>
      <c r="I195" s="20">
        <f t="shared" si="136"/>
        <v>0</v>
      </c>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82"/>
    </row>
    <row r="196" spans="1:67" s="25" customFormat="1" x14ac:dyDescent="0.2">
      <c r="A196" s="23" t="s">
        <v>49</v>
      </c>
      <c r="B196" s="27" t="s">
        <v>264</v>
      </c>
      <c r="C196" s="27" t="s">
        <v>265</v>
      </c>
      <c r="D196" s="27" t="s">
        <v>266</v>
      </c>
      <c r="E196" s="16"/>
      <c r="F196" s="17"/>
      <c r="G196" s="24"/>
      <c r="H196" s="19"/>
      <c r="I196" s="20">
        <f t="shared" si="136"/>
        <v>0</v>
      </c>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82"/>
    </row>
    <row r="197" spans="1:67" s="25" customFormat="1" x14ac:dyDescent="0.2">
      <c r="A197" s="23" t="s">
        <v>49</v>
      </c>
      <c r="B197" s="27" t="s">
        <v>268</v>
      </c>
      <c r="C197" s="27" t="s">
        <v>279</v>
      </c>
      <c r="D197" s="27" t="s">
        <v>290</v>
      </c>
      <c r="E197" s="16"/>
      <c r="F197" s="17"/>
      <c r="G197" s="24"/>
      <c r="H197" s="19"/>
      <c r="I197" s="20">
        <f t="shared" si="136"/>
        <v>0</v>
      </c>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82"/>
    </row>
    <row r="198" spans="1:67" s="25" customFormat="1" x14ac:dyDescent="0.2">
      <c r="A198" s="23" t="s">
        <v>49</v>
      </c>
      <c r="B198" s="27" t="s">
        <v>269</v>
      </c>
      <c r="C198" s="27" t="s">
        <v>270</v>
      </c>
      <c r="D198" s="130"/>
      <c r="E198" s="16"/>
      <c r="F198" s="17"/>
      <c r="G198" s="24"/>
      <c r="H198" s="19"/>
      <c r="I198" s="20">
        <f t="shared" si="136"/>
        <v>0</v>
      </c>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82"/>
    </row>
    <row r="199" spans="1:67" s="25" customFormat="1" x14ac:dyDescent="0.2">
      <c r="A199" s="23" t="s">
        <v>49</v>
      </c>
      <c r="B199" s="225" t="s">
        <v>128</v>
      </c>
      <c r="C199" s="226"/>
      <c r="D199" s="227"/>
      <c r="E199" s="31"/>
      <c r="F199" s="17"/>
      <c r="G199" s="24"/>
      <c r="H199" s="19"/>
      <c r="I199" s="20">
        <f t="shared" si="136"/>
        <v>0</v>
      </c>
      <c r="J199" s="21"/>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82"/>
    </row>
    <row r="200" spans="1:67" s="25" customFormat="1" x14ac:dyDescent="0.2">
      <c r="A200" s="23" t="s">
        <v>49</v>
      </c>
      <c r="B200" s="27" t="s">
        <v>271</v>
      </c>
      <c r="C200" s="27" t="s">
        <v>191</v>
      </c>
      <c r="D200" s="27" t="s">
        <v>272</v>
      </c>
      <c r="E200" s="31"/>
      <c r="F200" s="17"/>
      <c r="G200" s="24"/>
      <c r="H200" s="19"/>
      <c r="I200" s="20">
        <f t="shared" si="136"/>
        <v>0</v>
      </c>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82"/>
    </row>
    <row r="201" spans="1:67" s="25" customFormat="1" x14ac:dyDescent="0.2">
      <c r="A201" s="23" t="s">
        <v>49</v>
      </c>
      <c r="B201" s="27" t="s">
        <v>273</v>
      </c>
      <c r="C201" s="27" t="s">
        <v>274</v>
      </c>
      <c r="D201" s="27" t="s">
        <v>267</v>
      </c>
      <c r="E201" s="31"/>
      <c r="F201" s="17"/>
      <c r="G201" s="24"/>
      <c r="H201" s="19"/>
      <c r="I201" s="20">
        <f t="shared" si="136"/>
        <v>0</v>
      </c>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82"/>
    </row>
    <row r="202" spans="1:67" s="25" customFormat="1" x14ac:dyDescent="0.2">
      <c r="A202" s="23" t="s">
        <v>49</v>
      </c>
      <c r="B202" s="27" t="s">
        <v>164</v>
      </c>
      <c r="C202" s="27" t="s">
        <v>146</v>
      </c>
      <c r="D202" s="27" t="s">
        <v>275</v>
      </c>
      <c r="E202" s="16"/>
      <c r="F202" s="17"/>
      <c r="G202" s="24"/>
      <c r="H202" s="19"/>
      <c r="I202" s="20">
        <f t="shared" si="136"/>
        <v>0</v>
      </c>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82"/>
    </row>
    <row r="203" spans="1:67" s="25" customFormat="1" x14ac:dyDescent="0.2">
      <c r="A203" s="23" t="s">
        <v>49</v>
      </c>
      <c r="B203" s="27" t="s">
        <v>277</v>
      </c>
      <c r="C203" s="27" t="s">
        <v>276</v>
      </c>
      <c r="D203" s="14" t="s">
        <v>109</v>
      </c>
      <c r="E203" s="16"/>
      <c r="F203" s="17"/>
      <c r="G203" s="24"/>
      <c r="H203" s="19"/>
      <c r="I203" s="20">
        <f t="shared" si="136"/>
        <v>0</v>
      </c>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82"/>
    </row>
    <row r="204" spans="1:67" s="25" customFormat="1" x14ac:dyDescent="0.2">
      <c r="A204" s="23" t="s">
        <v>49</v>
      </c>
      <c r="B204" s="14" t="s">
        <v>110</v>
      </c>
      <c r="C204" s="15"/>
      <c r="D204" s="130"/>
      <c r="E204" s="16"/>
      <c r="F204" s="17"/>
      <c r="G204" s="24"/>
      <c r="H204" s="19"/>
      <c r="I204" s="20">
        <f t="shared" si="136"/>
        <v>0</v>
      </c>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82"/>
    </row>
    <row r="205" spans="1:67" ht="13.5" thickBot="1" x14ac:dyDescent="0.25">
      <c r="A205" s="32" t="s">
        <v>49</v>
      </c>
      <c r="B205" s="101" t="s">
        <v>285</v>
      </c>
      <c r="C205" s="113"/>
      <c r="D205" s="113"/>
      <c r="E205" s="113"/>
      <c r="F205" s="34"/>
      <c r="G205" s="114"/>
      <c r="H205" s="102"/>
      <c r="I205" s="37"/>
      <c r="J205" s="38" t="s">
        <v>72</v>
      </c>
      <c r="K205" s="38" t="s">
        <v>72</v>
      </c>
      <c r="L205" s="38" t="s">
        <v>72</v>
      </c>
      <c r="M205" s="38" t="s">
        <v>72</v>
      </c>
      <c r="N205" s="38" t="s">
        <v>72</v>
      </c>
      <c r="O205" s="38" t="s">
        <v>72</v>
      </c>
      <c r="P205" s="38" t="s">
        <v>72</v>
      </c>
      <c r="Q205" s="38" t="s">
        <v>72</v>
      </c>
      <c r="R205" s="38" t="s">
        <v>72</v>
      </c>
      <c r="S205" s="38" t="s">
        <v>72</v>
      </c>
      <c r="T205" s="38" t="s">
        <v>72</v>
      </c>
      <c r="U205" s="38" t="s">
        <v>72</v>
      </c>
      <c r="V205" s="38" t="s">
        <v>72</v>
      </c>
      <c r="W205" s="38" t="s">
        <v>72</v>
      </c>
      <c r="X205" s="38" t="s">
        <v>72</v>
      </c>
      <c r="Y205" s="38" t="s">
        <v>72</v>
      </c>
      <c r="Z205" s="38" t="s">
        <v>72</v>
      </c>
      <c r="AA205" s="38" t="s">
        <v>72</v>
      </c>
      <c r="AB205" s="38" t="s">
        <v>72</v>
      </c>
      <c r="AC205" s="38" t="s">
        <v>72</v>
      </c>
      <c r="AD205" s="38" t="s">
        <v>72</v>
      </c>
      <c r="AE205" s="38" t="s">
        <v>72</v>
      </c>
      <c r="AF205" s="38" t="s">
        <v>72</v>
      </c>
      <c r="AG205" s="38" t="s">
        <v>72</v>
      </c>
      <c r="AH205" s="38" t="s">
        <v>72</v>
      </c>
      <c r="AI205" s="38" t="s">
        <v>72</v>
      </c>
      <c r="AJ205" s="38" t="s">
        <v>72</v>
      </c>
      <c r="AK205" s="38" t="s">
        <v>72</v>
      </c>
      <c r="AL205" s="38" t="s">
        <v>72</v>
      </c>
      <c r="AM205" s="38" t="s">
        <v>72</v>
      </c>
      <c r="AN205" s="38" t="s">
        <v>72</v>
      </c>
      <c r="AO205" s="38" t="s">
        <v>72</v>
      </c>
      <c r="AP205" s="38" t="s">
        <v>72</v>
      </c>
      <c r="AQ205" s="38" t="s">
        <v>72</v>
      </c>
      <c r="AR205" s="38" t="s">
        <v>72</v>
      </c>
      <c r="AS205" s="38" t="s">
        <v>72</v>
      </c>
      <c r="AT205" s="38" t="s">
        <v>72</v>
      </c>
      <c r="AU205" s="38" t="s">
        <v>72</v>
      </c>
      <c r="AV205" s="38" t="s">
        <v>72</v>
      </c>
      <c r="AW205" s="38" t="s">
        <v>72</v>
      </c>
      <c r="AX205" s="38" t="s">
        <v>72</v>
      </c>
      <c r="AY205" s="38" t="s">
        <v>72</v>
      </c>
      <c r="AZ205" s="38" t="s">
        <v>72</v>
      </c>
      <c r="BA205" s="38" t="s">
        <v>72</v>
      </c>
      <c r="BB205" s="38" t="s">
        <v>72</v>
      </c>
      <c r="BC205" s="38" t="s">
        <v>72</v>
      </c>
      <c r="BD205" s="38" t="s">
        <v>72</v>
      </c>
      <c r="BE205" s="38" t="s">
        <v>72</v>
      </c>
      <c r="BF205" s="38" t="s">
        <v>72</v>
      </c>
      <c r="BG205" s="38" t="s">
        <v>72</v>
      </c>
      <c r="BH205" s="38" t="s">
        <v>72</v>
      </c>
      <c r="BI205" s="38" t="s">
        <v>72</v>
      </c>
      <c r="BJ205" s="38" t="s">
        <v>72</v>
      </c>
      <c r="BK205" s="38" t="s">
        <v>72</v>
      </c>
      <c r="BL205" s="38" t="s">
        <v>72</v>
      </c>
      <c r="BM205" s="38" t="s">
        <v>72</v>
      </c>
      <c r="BN205" s="38" t="s">
        <v>72</v>
      </c>
      <c r="BO205" s="83" t="s">
        <v>72</v>
      </c>
    </row>
    <row r="206" spans="1:67" ht="13.5" thickBot="1" x14ac:dyDescent="0.25">
      <c r="B206" s="25"/>
      <c r="C206" s="25"/>
      <c r="E206" s="39" t="s">
        <v>62</v>
      </c>
      <c r="F206" s="40">
        <f>AVERAGE(F176:F205)</f>
        <v>3247.0588235294117</v>
      </c>
      <c r="G206" s="26"/>
      <c r="H206" s="210" t="s">
        <v>307</v>
      </c>
      <c r="I206" s="211"/>
      <c r="J206" s="22">
        <f t="shared" ref="J206:R206" si="137">SUM(COUNTIF(J176:J205,"&gt;×"))</f>
        <v>17</v>
      </c>
      <c r="K206" s="22">
        <f t="shared" si="137"/>
        <v>13</v>
      </c>
      <c r="L206" s="22">
        <f t="shared" si="137"/>
        <v>17</v>
      </c>
      <c r="M206" s="22">
        <f t="shared" si="137"/>
        <v>4</v>
      </c>
      <c r="N206" s="22">
        <f t="shared" si="137"/>
        <v>0</v>
      </c>
      <c r="O206" s="22">
        <f t="shared" si="137"/>
        <v>0</v>
      </c>
      <c r="P206" s="22">
        <f t="shared" si="137"/>
        <v>0</v>
      </c>
      <c r="Q206" s="22">
        <f t="shared" si="137"/>
        <v>0</v>
      </c>
      <c r="R206" s="22">
        <f t="shared" si="137"/>
        <v>0</v>
      </c>
      <c r="S206" s="22">
        <f t="shared" ref="S206:AG206" si="138">SUM(COUNTIF(S176:S205,"&gt;×"))</f>
        <v>0</v>
      </c>
      <c r="T206" s="22">
        <f t="shared" si="138"/>
        <v>0</v>
      </c>
      <c r="U206" s="22">
        <f>SUM(COUNTIF(U176:U205,"&gt;×"))</f>
        <v>0</v>
      </c>
      <c r="V206" s="22">
        <f>SUM(COUNTIF(V176:V205,"&gt;×"))</f>
        <v>0</v>
      </c>
      <c r="W206" s="22">
        <f>SUM(COUNTIF(W176:W205,"&gt;×"))</f>
        <v>0</v>
      </c>
      <c r="X206" s="22">
        <f>SUM(COUNTIF(X176:X205,"&gt;×"))</f>
        <v>0</v>
      </c>
      <c r="Y206" s="22">
        <f t="shared" si="138"/>
        <v>0</v>
      </c>
      <c r="Z206" s="22">
        <f>SUM(COUNTIF(Z176:Z205,"&gt;×"))</f>
        <v>0</v>
      </c>
      <c r="AA206" s="22">
        <f>SUM(COUNTIF(AA176:AA205,"&gt;×"))</f>
        <v>0</v>
      </c>
      <c r="AB206" s="22">
        <f>SUM(COUNTIF(AB197:AB205,"&gt;×"))</f>
        <v>0</v>
      </c>
      <c r="AC206" s="22">
        <f>SUM(COUNTIF(AC197:AC205,"&gt;×"))</f>
        <v>0</v>
      </c>
      <c r="AD206" s="22">
        <f t="shared" si="138"/>
        <v>0</v>
      </c>
      <c r="AE206" s="22">
        <f t="shared" si="138"/>
        <v>0</v>
      </c>
      <c r="AF206" s="22">
        <f t="shared" si="138"/>
        <v>0</v>
      </c>
      <c r="AG206" s="22">
        <f t="shared" si="138"/>
        <v>0</v>
      </c>
      <c r="AH206" s="22">
        <f>SUM(COUNTIF(AH176:AH205,"&gt;×"))</f>
        <v>0</v>
      </c>
      <c r="AI206" s="22">
        <f>SUM(COUNTIF(AI176:AI205,"&gt;×"))</f>
        <v>0</v>
      </c>
      <c r="AJ206" s="22">
        <f>SUM(COUNTIF(AJ176:AJ205,"&gt;×"))</f>
        <v>3</v>
      </c>
      <c r="AK206" s="22">
        <f t="shared" ref="AK206:AR206" si="139">SUM(COUNTIF(AK176:AK205,"&gt;×"))</f>
        <v>1</v>
      </c>
      <c r="AL206" s="22">
        <f t="shared" si="139"/>
        <v>0</v>
      </c>
      <c r="AM206" s="22">
        <f t="shared" si="139"/>
        <v>0</v>
      </c>
      <c r="AN206" s="22">
        <f t="shared" si="139"/>
        <v>0</v>
      </c>
      <c r="AO206" s="22">
        <f t="shared" si="139"/>
        <v>2</v>
      </c>
      <c r="AP206" s="22">
        <f t="shared" si="139"/>
        <v>0</v>
      </c>
      <c r="AQ206" s="22">
        <f t="shared" si="139"/>
        <v>4</v>
      </c>
      <c r="AR206" s="22">
        <f t="shared" si="139"/>
        <v>0</v>
      </c>
      <c r="AS206" s="22">
        <f t="shared" ref="AS206:BO206" si="140">SUM(COUNTIF(AS176:AS205,"&gt;×"))</f>
        <v>4</v>
      </c>
      <c r="AT206" s="22">
        <f t="shared" si="140"/>
        <v>2</v>
      </c>
      <c r="AU206" s="22">
        <f t="shared" si="140"/>
        <v>1</v>
      </c>
      <c r="AV206" s="22">
        <f t="shared" si="140"/>
        <v>0</v>
      </c>
      <c r="AW206" s="22">
        <f t="shared" si="140"/>
        <v>5</v>
      </c>
      <c r="AX206" s="22">
        <f t="shared" si="140"/>
        <v>1</v>
      </c>
      <c r="AY206" s="22">
        <f t="shared" si="140"/>
        <v>0</v>
      </c>
      <c r="AZ206" s="22">
        <f t="shared" si="140"/>
        <v>0</v>
      </c>
      <c r="BA206" s="22">
        <f t="shared" si="140"/>
        <v>0</v>
      </c>
      <c r="BB206" s="22">
        <f t="shared" si="140"/>
        <v>0</v>
      </c>
      <c r="BC206" s="22">
        <f t="shared" si="140"/>
        <v>0</v>
      </c>
      <c r="BD206" s="22">
        <f t="shared" si="140"/>
        <v>0</v>
      </c>
      <c r="BE206" s="22">
        <f t="shared" si="140"/>
        <v>0</v>
      </c>
      <c r="BF206" s="22">
        <f t="shared" si="140"/>
        <v>0</v>
      </c>
      <c r="BG206" s="22">
        <f t="shared" si="140"/>
        <v>0</v>
      </c>
      <c r="BH206" s="22">
        <f t="shared" si="140"/>
        <v>0</v>
      </c>
      <c r="BI206" s="22">
        <f t="shared" si="140"/>
        <v>0</v>
      </c>
      <c r="BJ206" s="22">
        <f t="shared" si="140"/>
        <v>0</v>
      </c>
      <c r="BK206" s="22">
        <f t="shared" si="140"/>
        <v>0</v>
      </c>
      <c r="BL206" s="22">
        <f t="shared" si="140"/>
        <v>0</v>
      </c>
      <c r="BM206" s="22">
        <f t="shared" si="140"/>
        <v>0</v>
      </c>
      <c r="BN206" s="22">
        <f t="shared" si="140"/>
        <v>0</v>
      </c>
      <c r="BO206" s="82">
        <f t="shared" si="140"/>
        <v>0</v>
      </c>
    </row>
    <row r="207" spans="1:67" ht="13.5" thickBot="1" x14ac:dyDescent="0.25">
      <c r="B207" s="25"/>
      <c r="C207" s="25"/>
      <c r="D207" s="25"/>
      <c r="E207" s="25"/>
      <c r="F207" s="41"/>
      <c r="G207" s="26"/>
      <c r="H207" s="212" t="s">
        <v>64</v>
      </c>
      <c r="I207" s="213"/>
      <c r="J207" s="42">
        <f t="shared" ref="J207:R207" si="141">SUM(J206+J165)</f>
        <v>75</v>
      </c>
      <c r="K207" s="42">
        <f t="shared" si="141"/>
        <v>64</v>
      </c>
      <c r="L207" s="42">
        <f t="shared" si="141"/>
        <v>42</v>
      </c>
      <c r="M207" s="42">
        <f t="shared" si="141"/>
        <v>31</v>
      </c>
      <c r="N207" s="42">
        <f t="shared" si="141"/>
        <v>3</v>
      </c>
      <c r="O207" s="42">
        <f t="shared" si="141"/>
        <v>0</v>
      </c>
      <c r="P207" s="42">
        <f t="shared" si="141"/>
        <v>0</v>
      </c>
      <c r="Q207" s="42">
        <f t="shared" si="141"/>
        <v>0</v>
      </c>
      <c r="R207" s="42">
        <f t="shared" si="141"/>
        <v>0</v>
      </c>
      <c r="S207" s="42">
        <f t="shared" ref="S207:AG207" si="142">SUM(S206+S165)</f>
        <v>0</v>
      </c>
      <c r="T207" s="42">
        <f t="shared" si="142"/>
        <v>0</v>
      </c>
      <c r="U207" s="42">
        <f>SUM(U206+U165)</f>
        <v>0</v>
      </c>
      <c r="V207" s="42">
        <f>SUM(V206+V165)</f>
        <v>2</v>
      </c>
      <c r="W207" s="42">
        <f>SUM(W206+W165)</f>
        <v>0</v>
      </c>
      <c r="X207" s="42">
        <f>SUM(X206+X165)</f>
        <v>0</v>
      </c>
      <c r="Y207" s="42">
        <f t="shared" si="142"/>
        <v>0</v>
      </c>
      <c r="Z207" s="42">
        <f>SUM(Z206+Z165)</f>
        <v>14</v>
      </c>
      <c r="AA207" s="42">
        <f>SUM(AA206+AA165)</f>
        <v>0</v>
      </c>
      <c r="AB207" s="42">
        <f>SUM(AB206+AB186)</f>
        <v>0</v>
      </c>
      <c r="AC207" s="42">
        <f>SUM(AC206+AC186)</f>
        <v>0</v>
      </c>
      <c r="AD207" s="42">
        <f t="shared" si="142"/>
        <v>0</v>
      </c>
      <c r="AE207" s="42">
        <f t="shared" si="142"/>
        <v>0</v>
      </c>
      <c r="AF207" s="42">
        <f t="shared" si="142"/>
        <v>0</v>
      </c>
      <c r="AG207" s="42">
        <f t="shared" si="142"/>
        <v>0</v>
      </c>
      <c r="AH207" s="42">
        <f>SUM(AH206+AH165)</f>
        <v>0</v>
      </c>
      <c r="AI207" s="42">
        <f>SUM(AI206+AI165)</f>
        <v>0</v>
      </c>
      <c r="AJ207" s="42">
        <f>SUM(AJ206+AJ165)</f>
        <v>12</v>
      </c>
      <c r="AK207" s="42">
        <f t="shared" ref="AK207:AR207" si="143">SUM(AK206+AK165)</f>
        <v>6</v>
      </c>
      <c r="AL207" s="42">
        <f t="shared" si="143"/>
        <v>12</v>
      </c>
      <c r="AM207" s="42">
        <f t="shared" si="143"/>
        <v>4</v>
      </c>
      <c r="AN207" s="42">
        <f t="shared" si="143"/>
        <v>9</v>
      </c>
      <c r="AO207" s="42">
        <f t="shared" si="143"/>
        <v>12</v>
      </c>
      <c r="AP207" s="42">
        <f t="shared" si="143"/>
        <v>2</v>
      </c>
      <c r="AQ207" s="42">
        <f t="shared" si="143"/>
        <v>33</v>
      </c>
      <c r="AR207" s="42">
        <f t="shared" si="143"/>
        <v>1</v>
      </c>
      <c r="AS207" s="42">
        <f t="shared" ref="AS207:BO207" si="144">SUM(AS206+AS165)</f>
        <v>7</v>
      </c>
      <c r="AT207" s="42">
        <f t="shared" si="144"/>
        <v>2</v>
      </c>
      <c r="AU207" s="42">
        <f t="shared" si="144"/>
        <v>1</v>
      </c>
      <c r="AV207" s="42">
        <f t="shared" si="144"/>
        <v>0</v>
      </c>
      <c r="AW207" s="42">
        <f t="shared" si="144"/>
        <v>5</v>
      </c>
      <c r="AX207" s="42">
        <f t="shared" si="144"/>
        <v>2</v>
      </c>
      <c r="AY207" s="42">
        <f t="shared" si="144"/>
        <v>4</v>
      </c>
      <c r="AZ207" s="42">
        <f t="shared" si="144"/>
        <v>2</v>
      </c>
      <c r="BA207" s="42">
        <f t="shared" si="144"/>
        <v>1</v>
      </c>
      <c r="BB207" s="42">
        <f t="shared" si="144"/>
        <v>17</v>
      </c>
      <c r="BC207" s="42">
        <f t="shared" si="144"/>
        <v>14</v>
      </c>
      <c r="BD207" s="42">
        <f t="shared" si="144"/>
        <v>3</v>
      </c>
      <c r="BE207" s="42">
        <f t="shared" si="144"/>
        <v>18</v>
      </c>
      <c r="BF207" s="42">
        <f t="shared" si="144"/>
        <v>14</v>
      </c>
      <c r="BG207" s="42">
        <f t="shared" si="144"/>
        <v>12</v>
      </c>
      <c r="BH207" s="42">
        <f t="shared" si="144"/>
        <v>12</v>
      </c>
      <c r="BI207" s="42">
        <f t="shared" si="144"/>
        <v>9</v>
      </c>
      <c r="BJ207" s="42">
        <f t="shared" si="144"/>
        <v>8</v>
      </c>
      <c r="BK207" s="42">
        <f t="shared" si="144"/>
        <v>3</v>
      </c>
      <c r="BL207" s="42">
        <f t="shared" si="144"/>
        <v>2</v>
      </c>
      <c r="BM207" s="42">
        <f t="shared" si="144"/>
        <v>2</v>
      </c>
      <c r="BN207" s="42">
        <f t="shared" si="144"/>
        <v>2</v>
      </c>
      <c r="BO207" s="88">
        <f t="shared" si="144"/>
        <v>0</v>
      </c>
    </row>
    <row r="208" spans="1:67" x14ac:dyDescent="0.2">
      <c r="A208" s="25"/>
      <c r="B208" s="25"/>
      <c r="F208" s="41"/>
      <c r="G208" s="26"/>
      <c r="H208" s="210" t="s">
        <v>308</v>
      </c>
      <c r="I208" s="211"/>
      <c r="J208" s="43">
        <f t="shared" ref="J208:R208" si="145">SUM(COUNTIF(J176:J205,"&gt;=幹事"))</f>
        <v>4</v>
      </c>
      <c r="K208" s="43">
        <f t="shared" si="145"/>
        <v>2</v>
      </c>
      <c r="L208" s="43">
        <f t="shared" si="145"/>
        <v>2</v>
      </c>
      <c r="M208" s="43">
        <f t="shared" si="145"/>
        <v>2</v>
      </c>
      <c r="N208" s="43">
        <f t="shared" si="145"/>
        <v>0</v>
      </c>
      <c r="O208" s="43">
        <f t="shared" si="145"/>
        <v>0</v>
      </c>
      <c r="P208" s="43">
        <f t="shared" si="145"/>
        <v>0</v>
      </c>
      <c r="Q208" s="43">
        <f t="shared" si="145"/>
        <v>0</v>
      </c>
      <c r="R208" s="43">
        <f t="shared" si="145"/>
        <v>0</v>
      </c>
      <c r="S208" s="43">
        <f t="shared" ref="S208:AG208" si="146">SUM(COUNTIF(S176:S205,"&gt;=幹事"))</f>
        <v>0</v>
      </c>
      <c r="T208" s="43">
        <f t="shared" si="146"/>
        <v>0</v>
      </c>
      <c r="U208" s="43">
        <f>SUM(COUNTIF(U176:U205,"&gt;=幹事"))</f>
        <v>0</v>
      </c>
      <c r="V208" s="43">
        <f>SUM(COUNTIF(V176:V205,"&gt;=幹事"))</f>
        <v>0</v>
      </c>
      <c r="W208" s="43">
        <f>SUM(COUNTIF(W176:W205,"&gt;=幹事"))</f>
        <v>0</v>
      </c>
      <c r="X208" s="43">
        <f>SUM(COUNTIF(X176:X205,"&gt;=幹事"))</f>
        <v>0</v>
      </c>
      <c r="Y208" s="43">
        <f t="shared" si="146"/>
        <v>0</v>
      </c>
      <c r="Z208" s="43">
        <f>SUM(COUNTIF(Z176:Z205,"&gt;=幹事"))</f>
        <v>0</v>
      </c>
      <c r="AA208" s="43">
        <f>SUM(COUNTIF(AA176:AA205,"&gt;=幹事"))</f>
        <v>0</v>
      </c>
      <c r="AB208" s="43">
        <f>SUM(COUNTIF(AB197:AB205,"&gt;=幹事"))</f>
        <v>0</v>
      </c>
      <c r="AC208" s="43">
        <f>SUM(COUNTIF(AC197:AC205,"&gt;=幹事"))</f>
        <v>0</v>
      </c>
      <c r="AD208" s="43">
        <f t="shared" si="146"/>
        <v>0</v>
      </c>
      <c r="AE208" s="43">
        <f t="shared" si="146"/>
        <v>0</v>
      </c>
      <c r="AF208" s="43">
        <f t="shared" si="146"/>
        <v>0</v>
      </c>
      <c r="AG208" s="43">
        <f t="shared" si="146"/>
        <v>0</v>
      </c>
      <c r="AH208" s="43">
        <f>SUM(COUNTIF(AH176:AH205,"&gt;=幹事"))</f>
        <v>0</v>
      </c>
      <c r="AI208" s="43">
        <f>SUM(COUNTIF(AI176:AI205,"&gt;=幹事"))</f>
        <v>0</v>
      </c>
      <c r="AJ208" s="43">
        <f>SUM(COUNTIF(AJ176:AJ205,"&gt;=幹事"))</f>
        <v>1</v>
      </c>
      <c r="AK208" s="43">
        <f t="shared" ref="AK208:AR208" si="147">SUM(COUNTIF(AK176:AK205,"&gt;=幹事"))</f>
        <v>1</v>
      </c>
      <c r="AL208" s="43">
        <f t="shared" si="147"/>
        <v>0</v>
      </c>
      <c r="AM208" s="43">
        <f t="shared" si="147"/>
        <v>0</v>
      </c>
      <c r="AN208" s="43">
        <f t="shared" si="147"/>
        <v>0</v>
      </c>
      <c r="AO208" s="43">
        <f t="shared" si="147"/>
        <v>1</v>
      </c>
      <c r="AP208" s="43">
        <f t="shared" si="147"/>
        <v>0</v>
      </c>
      <c r="AQ208" s="43">
        <f t="shared" si="147"/>
        <v>1</v>
      </c>
      <c r="AR208" s="43">
        <f t="shared" si="147"/>
        <v>0</v>
      </c>
      <c r="AS208" s="43">
        <f t="shared" ref="AS208:BO208" si="148">SUM(COUNTIF(AS176:AS205,"&gt;=幹事"))</f>
        <v>1</v>
      </c>
      <c r="AT208" s="43">
        <f t="shared" si="148"/>
        <v>0</v>
      </c>
      <c r="AU208" s="43">
        <f t="shared" si="148"/>
        <v>0</v>
      </c>
      <c r="AV208" s="43">
        <f t="shared" si="148"/>
        <v>0</v>
      </c>
      <c r="AW208" s="43">
        <f t="shared" si="148"/>
        <v>1</v>
      </c>
      <c r="AX208" s="43">
        <f t="shared" si="148"/>
        <v>1</v>
      </c>
      <c r="AY208" s="43">
        <f t="shared" si="148"/>
        <v>0</v>
      </c>
      <c r="AZ208" s="43">
        <f t="shared" si="148"/>
        <v>0</v>
      </c>
      <c r="BA208" s="43">
        <f t="shared" si="148"/>
        <v>0</v>
      </c>
      <c r="BB208" s="43">
        <f t="shared" si="148"/>
        <v>0</v>
      </c>
      <c r="BC208" s="43">
        <f t="shared" si="148"/>
        <v>0</v>
      </c>
      <c r="BD208" s="43">
        <f t="shared" si="148"/>
        <v>0</v>
      </c>
      <c r="BE208" s="43">
        <f t="shared" si="148"/>
        <v>0</v>
      </c>
      <c r="BF208" s="43">
        <f t="shared" si="148"/>
        <v>0</v>
      </c>
      <c r="BG208" s="43">
        <f t="shared" si="148"/>
        <v>0</v>
      </c>
      <c r="BH208" s="43">
        <f t="shared" si="148"/>
        <v>0</v>
      </c>
      <c r="BI208" s="43">
        <f t="shared" si="148"/>
        <v>0</v>
      </c>
      <c r="BJ208" s="43">
        <f t="shared" si="148"/>
        <v>0</v>
      </c>
      <c r="BK208" s="43">
        <f t="shared" si="148"/>
        <v>0</v>
      </c>
      <c r="BL208" s="43">
        <f t="shared" si="148"/>
        <v>0</v>
      </c>
      <c r="BM208" s="43">
        <f t="shared" si="148"/>
        <v>0</v>
      </c>
      <c r="BN208" s="43">
        <f t="shared" si="148"/>
        <v>0</v>
      </c>
      <c r="BO208" s="86">
        <f t="shared" si="148"/>
        <v>0</v>
      </c>
    </row>
    <row r="209" spans="1:67" ht="13.5" thickBot="1" x14ac:dyDescent="0.25">
      <c r="A209" s="25"/>
      <c r="B209" s="25"/>
      <c r="F209" s="41"/>
      <c r="G209" s="26"/>
      <c r="H209" s="212" t="s">
        <v>66</v>
      </c>
      <c r="I209" s="213"/>
      <c r="J209" s="69">
        <f t="shared" ref="J209:R209" si="149">SUM(J208+J167)</f>
        <v>11</v>
      </c>
      <c r="K209" s="69">
        <f t="shared" si="149"/>
        <v>9</v>
      </c>
      <c r="L209" s="69">
        <f t="shared" si="149"/>
        <v>6</v>
      </c>
      <c r="M209" s="69">
        <f t="shared" si="149"/>
        <v>8</v>
      </c>
      <c r="N209" s="69">
        <f t="shared" si="149"/>
        <v>1</v>
      </c>
      <c r="O209" s="69">
        <f t="shared" si="149"/>
        <v>0</v>
      </c>
      <c r="P209" s="69">
        <f t="shared" si="149"/>
        <v>0</v>
      </c>
      <c r="Q209" s="69">
        <f t="shared" si="149"/>
        <v>0</v>
      </c>
      <c r="R209" s="69">
        <f t="shared" si="149"/>
        <v>0</v>
      </c>
      <c r="S209" s="69">
        <f t="shared" ref="S209:AG209" si="150">SUM(S208+S167)</f>
        <v>0</v>
      </c>
      <c r="T209" s="69">
        <f t="shared" si="150"/>
        <v>0</v>
      </c>
      <c r="U209" s="69">
        <f>SUM(U208+U167)</f>
        <v>0</v>
      </c>
      <c r="V209" s="69">
        <f>SUM(V208+V167)</f>
        <v>0</v>
      </c>
      <c r="W209" s="69">
        <f>SUM(W208+W167)</f>
        <v>0</v>
      </c>
      <c r="X209" s="69">
        <f>SUM(X208+X167)</f>
        <v>0</v>
      </c>
      <c r="Y209" s="69">
        <f t="shared" si="150"/>
        <v>0</v>
      </c>
      <c r="Z209" s="69">
        <f>SUM(Z208+Z167)</f>
        <v>2</v>
      </c>
      <c r="AA209" s="69">
        <f>SUM(AA208+AA167)</f>
        <v>0</v>
      </c>
      <c r="AB209" s="69">
        <f>SUM(AB208+AB188)</f>
        <v>0</v>
      </c>
      <c r="AC209" s="69">
        <f>SUM(AC208+AC188)</f>
        <v>0</v>
      </c>
      <c r="AD209" s="69">
        <f t="shared" si="150"/>
        <v>0</v>
      </c>
      <c r="AE209" s="69">
        <f t="shared" si="150"/>
        <v>0</v>
      </c>
      <c r="AF209" s="69">
        <f t="shared" si="150"/>
        <v>0</v>
      </c>
      <c r="AG209" s="69">
        <f t="shared" si="150"/>
        <v>0</v>
      </c>
      <c r="AH209" s="69">
        <f>SUM(AH208+AH167)</f>
        <v>0</v>
      </c>
      <c r="AI209" s="69">
        <f>SUM(AI208+AI167)</f>
        <v>0</v>
      </c>
      <c r="AJ209" s="69">
        <f>SUM(AJ208+AJ167)</f>
        <v>2</v>
      </c>
      <c r="AK209" s="69">
        <f t="shared" ref="AK209:AR209" si="151">SUM(AK208+AK167)</f>
        <v>3</v>
      </c>
      <c r="AL209" s="69">
        <f t="shared" si="151"/>
        <v>3</v>
      </c>
      <c r="AM209" s="69">
        <f t="shared" si="151"/>
        <v>1</v>
      </c>
      <c r="AN209" s="69">
        <f t="shared" si="151"/>
        <v>3</v>
      </c>
      <c r="AO209" s="69">
        <f t="shared" si="151"/>
        <v>4</v>
      </c>
      <c r="AP209" s="69">
        <f t="shared" si="151"/>
        <v>0</v>
      </c>
      <c r="AQ209" s="69">
        <f t="shared" si="151"/>
        <v>7</v>
      </c>
      <c r="AR209" s="69">
        <f t="shared" si="151"/>
        <v>0</v>
      </c>
      <c r="AS209" s="69">
        <f t="shared" ref="AS209:BO209" si="152">SUM(AS208+AS167)</f>
        <v>1</v>
      </c>
      <c r="AT209" s="69">
        <f t="shared" si="152"/>
        <v>0</v>
      </c>
      <c r="AU209" s="69">
        <f t="shared" si="152"/>
        <v>0</v>
      </c>
      <c r="AV209" s="69">
        <f t="shared" si="152"/>
        <v>0</v>
      </c>
      <c r="AW209" s="69">
        <f t="shared" si="152"/>
        <v>1</v>
      </c>
      <c r="AX209" s="69">
        <f t="shared" si="152"/>
        <v>1</v>
      </c>
      <c r="AY209" s="69">
        <f t="shared" si="152"/>
        <v>1</v>
      </c>
      <c r="AZ209" s="69">
        <f t="shared" si="152"/>
        <v>0</v>
      </c>
      <c r="BA209" s="69">
        <f t="shared" si="152"/>
        <v>0</v>
      </c>
      <c r="BB209" s="69">
        <f t="shared" si="152"/>
        <v>3</v>
      </c>
      <c r="BC209" s="69">
        <f t="shared" si="152"/>
        <v>2</v>
      </c>
      <c r="BD209" s="69">
        <f t="shared" si="152"/>
        <v>1</v>
      </c>
      <c r="BE209" s="69">
        <f t="shared" si="152"/>
        <v>1</v>
      </c>
      <c r="BF209" s="69">
        <f t="shared" si="152"/>
        <v>2</v>
      </c>
      <c r="BG209" s="69">
        <f t="shared" si="152"/>
        <v>2</v>
      </c>
      <c r="BH209" s="69">
        <f t="shared" si="152"/>
        <v>1</v>
      </c>
      <c r="BI209" s="69">
        <f t="shared" si="152"/>
        <v>0</v>
      </c>
      <c r="BJ209" s="69">
        <f t="shared" si="152"/>
        <v>1</v>
      </c>
      <c r="BK209" s="69">
        <f t="shared" si="152"/>
        <v>0</v>
      </c>
      <c r="BL209" s="69">
        <f t="shared" si="152"/>
        <v>0</v>
      </c>
      <c r="BM209" s="69">
        <f t="shared" si="152"/>
        <v>0</v>
      </c>
      <c r="BN209" s="69">
        <f t="shared" si="152"/>
        <v>0</v>
      </c>
      <c r="BO209" s="89">
        <f t="shared" si="152"/>
        <v>0</v>
      </c>
    </row>
    <row r="210" spans="1:67" ht="17" thickBot="1" x14ac:dyDescent="0.3">
      <c r="D210" s="4"/>
      <c r="E210" s="4"/>
    </row>
    <row r="211" spans="1:67" x14ac:dyDescent="0.2">
      <c r="I211" t="s">
        <v>649</v>
      </c>
      <c r="J211" s="44" t="s">
        <v>52</v>
      </c>
      <c r="K211" s="7" t="s">
        <v>52</v>
      </c>
      <c r="L211" s="7"/>
      <c r="M211" s="7"/>
      <c r="N211" s="7"/>
      <c r="O211" s="7"/>
      <c r="P211" s="45" t="s">
        <v>49</v>
      </c>
      <c r="Q211" s="7" t="s">
        <v>71</v>
      </c>
      <c r="R211" s="7"/>
      <c r="S211" s="46"/>
      <c r="T211" s="77"/>
      <c r="U211" s="7" t="s">
        <v>168</v>
      </c>
      <c r="V211" s="7"/>
      <c r="W211" s="7"/>
      <c r="X211" s="7"/>
      <c r="Y211" s="7"/>
      <c r="Z211" s="46"/>
      <c r="AA211"/>
      <c r="AB211"/>
      <c r="AC211"/>
      <c r="AD211"/>
      <c r="AF211"/>
      <c r="AG211"/>
      <c r="AI211"/>
      <c r="AJ211"/>
      <c r="AK211"/>
      <c r="AM211"/>
      <c r="AN211"/>
      <c r="AO211"/>
      <c r="AQ211"/>
      <c r="AR211"/>
      <c r="AS211"/>
      <c r="AT211"/>
      <c r="AU211"/>
      <c r="AW211"/>
      <c r="AX211"/>
      <c r="AY211"/>
      <c r="BA211"/>
      <c r="BB211"/>
      <c r="BC211"/>
      <c r="BD211"/>
      <c r="BE211"/>
      <c r="BF211"/>
      <c r="BG211"/>
      <c r="BH211"/>
      <c r="BI211"/>
      <c r="BK211"/>
      <c r="BL211"/>
      <c r="BM211"/>
      <c r="BN211"/>
      <c r="BO211"/>
    </row>
    <row r="212" spans="1:67" x14ac:dyDescent="0.2">
      <c r="J212" s="47" t="s">
        <v>69</v>
      </c>
      <c r="K212" s="48" t="s">
        <v>70</v>
      </c>
      <c r="L212" s="48"/>
      <c r="M212" s="48"/>
      <c r="N212" s="48"/>
      <c r="O212" s="48"/>
      <c r="P212" s="75" t="s">
        <v>67</v>
      </c>
      <c r="Q212" s="49" t="s">
        <v>68</v>
      </c>
      <c r="R212" s="50"/>
      <c r="S212" s="51"/>
      <c r="T212" s="76"/>
      <c r="U212" s="49"/>
      <c r="V212" s="50"/>
      <c r="W212" s="50"/>
      <c r="X212" s="50"/>
      <c r="Y212" s="50"/>
      <c r="Z212" s="51"/>
      <c r="AA212"/>
      <c r="AB212"/>
      <c r="AC212"/>
      <c r="AD212"/>
      <c r="AF212"/>
      <c r="AG212"/>
      <c r="AI212"/>
      <c r="AJ212"/>
      <c r="AK212"/>
      <c r="AM212"/>
      <c r="AN212"/>
      <c r="AO212"/>
      <c r="AQ212"/>
      <c r="AR212"/>
      <c r="AS212"/>
      <c r="AT212"/>
      <c r="AU212"/>
      <c r="AW212"/>
      <c r="AX212"/>
      <c r="AY212"/>
      <c r="BA212"/>
      <c r="BB212"/>
      <c r="BC212"/>
      <c r="BD212"/>
      <c r="BE212"/>
      <c r="BF212"/>
      <c r="BG212"/>
      <c r="BH212"/>
      <c r="BI212"/>
      <c r="BK212"/>
      <c r="BL212"/>
      <c r="BM212"/>
      <c r="BN212"/>
      <c r="BO212"/>
    </row>
    <row r="213" spans="1:67" ht="13.5" thickBot="1" x14ac:dyDescent="0.25">
      <c r="J213" s="78" t="s">
        <v>167</v>
      </c>
      <c r="K213" s="52" t="s">
        <v>1002</v>
      </c>
      <c r="L213" s="53"/>
      <c r="M213" s="54"/>
      <c r="N213" s="54"/>
      <c r="O213" s="54"/>
      <c r="P213" s="55" t="s">
        <v>72</v>
      </c>
      <c r="Q213" s="52" t="s">
        <v>73</v>
      </c>
      <c r="R213" s="53"/>
      <c r="S213" s="56"/>
      <c r="T213" s="55"/>
      <c r="U213" s="52"/>
      <c r="V213" s="53"/>
      <c r="W213" s="53"/>
      <c r="X213" s="53"/>
      <c r="Y213" s="53"/>
      <c r="Z213" s="56"/>
      <c r="AA213"/>
      <c r="AB213"/>
      <c r="AC213"/>
      <c r="AD213"/>
      <c r="AF213"/>
      <c r="AG213"/>
      <c r="AI213"/>
      <c r="AJ213"/>
      <c r="AK213"/>
      <c r="AM213"/>
      <c r="AN213"/>
      <c r="AO213"/>
      <c r="AQ213"/>
      <c r="AR213"/>
      <c r="AS213"/>
      <c r="AT213"/>
      <c r="AU213"/>
      <c r="AW213"/>
      <c r="AX213"/>
      <c r="AY213"/>
      <c r="BA213"/>
      <c r="BB213"/>
      <c r="BC213"/>
      <c r="BD213"/>
      <c r="BE213"/>
      <c r="BF213"/>
      <c r="BG213"/>
      <c r="BH213"/>
      <c r="BI213"/>
      <c r="BK213"/>
      <c r="BL213"/>
      <c r="BM213"/>
      <c r="BN213"/>
      <c r="BO213"/>
    </row>
    <row r="214" spans="1:67" ht="13.5" thickBot="1" x14ac:dyDescent="0.25"/>
    <row r="215" spans="1:67" x14ac:dyDescent="0.2">
      <c r="A215" s="247" t="s">
        <v>1</v>
      </c>
      <c r="B215" s="216" t="s">
        <v>3</v>
      </c>
      <c r="C215" s="216" t="s">
        <v>5</v>
      </c>
      <c r="D215" s="216" t="str">
        <f>D5</f>
        <v>住所／情報(2023/1/1全確認)</v>
      </c>
      <c r="E215" s="228" t="str">
        <f>E5</f>
        <v>URL(公式HPのみ)
(2024/1/1全確認)</v>
      </c>
      <c r="F215" s="230" t="s">
        <v>7</v>
      </c>
      <c r="G215" s="216" t="s">
        <v>9</v>
      </c>
      <c r="H215" s="218" t="s">
        <v>11</v>
      </c>
      <c r="I215" s="220" t="s">
        <v>13</v>
      </c>
      <c r="J215" s="7" t="s">
        <v>14</v>
      </c>
      <c r="K215" s="7"/>
      <c r="L215" s="8"/>
      <c r="M215" s="8"/>
      <c r="N215" s="8"/>
      <c r="O215" s="8"/>
      <c r="P215" s="7"/>
      <c r="Q215" s="7"/>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7"/>
      <c r="AR215" s="8"/>
      <c r="AS215" s="8"/>
      <c r="AT215" s="8"/>
      <c r="AU215" s="8"/>
      <c r="AV215" s="8"/>
      <c r="AW215" s="8"/>
      <c r="AX215" s="8"/>
      <c r="AY215" s="8"/>
      <c r="AZ215" s="8"/>
      <c r="BA215" s="8"/>
      <c r="BB215" s="7"/>
      <c r="BC215" s="8"/>
      <c r="BD215" s="8"/>
      <c r="BE215" s="8"/>
      <c r="BF215" s="8"/>
      <c r="BG215" s="8"/>
      <c r="BH215" s="8"/>
      <c r="BI215" s="8"/>
      <c r="BJ215" s="8"/>
      <c r="BK215" s="8"/>
      <c r="BL215" s="8"/>
      <c r="BM215" s="8"/>
      <c r="BN215" s="8"/>
      <c r="BO215" s="9"/>
    </row>
    <row r="216" spans="1:67" s="2" customFormat="1" ht="26.5" thickBot="1" x14ac:dyDescent="0.25">
      <c r="A216" s="248"/>
      <c r="B216" s="217"/>
      <c r="C216" s="217"/>
      <c r="D216" s="217"/>
      <c r="E216" s="229"/>
      <c r="F216" s="231"/>
      <c r="G216" s="217"/>
      <c r="H216" s="219"/>
      <c r="I216" s="221"/>
      <c r="J216" s="10" t="str">
        <f t="shared" ref="J216:R216" si="153">J6</f>
        <v>Tosh</v>
      </c>
      <c r="K216" s="11" t="str">
        <f t="shared" si="153"/>
        <v>岸野姉</v>
      </c>
      <c r="L216" s="11" t="str">
        <f t="shared" si="153"/>
        <v>善恵姉</v>
      </c>
      <c r="M216" s="11" t="str">
        <f t="shared" si="153"/>
        <v>上野兄</v>
      </c>
      <c r="N216" s="11" t="str">
        <f t="shared" si="153"/>
        <v>Amita
姉</v>
      </c>
      <c r="O216" s="11" t="str">
        <f t="shared" si="153"/>
        <v>長島兄</v>
      </c>
      <c r="P216" s="11" t="str">
        <f t="shared" si="153"/>
        <v>悠姉</v>
      </c>
      <c r="Q216" s="11" t="str">
        <f t="shared" si="153"/>
        <v>Tanmay兄</v>
      </c>
      <c r="R216" s="11" t="str">
        <f t="shared" si="153"/>
        <v>前川
浩)兄</v>
      </c>
      <c r="S216" s="11" t="str">
        <f t="shared" ref="S216:AG216" si="154">S6</f>
        <v>前川
紀)姉</v>
      </c>
      <c r="T216" s="11" t="str">
        <f t="shared" si="154"/>
        <v>前川
あ))姉</v>
      </c>
      <c r="U216" s="11" t="str">
        <f>U6</f>
        <v>千恵美姉</v>
      </c>
      <c r="V216" s="11" t="str">
        <f>V6</f>
        <v>柴田兄</v>
      </c>
      <c r="W216" s="11" t="str">
        <f>W6</f>
        <v>須坂姉</v>
      </c>
      <c r="X216" s="11" t="str">
        <f>X6</f>
        <v>勇輝兄</v>
      </c>
      <c r="Y216" s="11" t="str">
        <f t="shared" si="154"/>
        <v>Nimish兄</v>
      </c>
      <c r="Z216" s="71" t="str">
        <f>Z6</f>
        <v>亜紀子姉</v>
      </c>
      <c r="AA216" s="71" t="str">
        <f>AA6</f>
        <v>山田兄</v>
      </c>
      <c r="AB216" s="71"/>
      <c r="AC216" s="71"/>
      <c r="AD216" s="71" t="str">
        <f t="shared" si="154"/>
        <v>原園姉</v>
      </c>
      <c r="AE216" s="71" t="str">
        <f t="shared" si="154"/>
        <v>渡部姉</v>
      </c>
      <c r="AF216" s="71" t="str">
        <f t="shared" si="154"/>
        <v>香織姉</v>
      </c>
      <c r="AG216" s="71" t="str">
        <f t="shared" si="154"/>
        <v>田嶋姉</v>
      </c>
      <c r="AH216" s="71" t="str">
        <f>AH6</f>
        <v>藤田兄</v>
      </c>
      <c r="AI216" s="71" t="str">
        <f>AI6</f>
        <v>藤田姉</v>
      </c>
      <c r="AJ216" s="71" t="str">
        <f>AJ6</f>
        <v>佐藤兄</v>
      </c>
      <c r="AK216" s="71" t="str">
        <f t="shared" ref="AK216:AR216" si="155">AK6</f>
        <v>島尾姉</v>
      </c>
      <c r="AL216" s="71" t="str">
        <f t="shared" si="155"/>
        <v>風間兄</v>
      </c>
      <c r="AM216" s="71" t="str">
        <f t="shared" si="155"/>
        <v>風間姉</v>
      </c>
      <c r="AN216" s="71" t="str">
        <f t="shared" si="155"/>
        <v>福田姉</v>
      </c>
      <c r="AO216" s="71" t="str">
        <f t="shared" si="155"/>
        <v>中村兄</v>
      </c>
      <c r="AP216" s="71" t="str">
        <f t="shared" si="155"/>
        <v>名久井兄</v>
      </c>
      <c r="AQ216" s="71" t="str">
        <f t="shared" si="155"/>
        <v>山中兄</v>
      </c>
      <c r="AR216" s="71" t="str">
        <f t="shared" si="155"/>
        <v>山中姉</v>
      </c>
      <c r="AS216" s="71" t="str">
        <f t="shared" ref="AS216:BN216" si="156">AS6</f>
        <v>西宇兄</v>
      </c>
      <c r="AT216" s="71" t="str">
        <f t="shared" si="156"/>
        <v>岡本姉</v>
      </c>
      <c r="AU216" s="71" t="str">
        <f t="shared" si="156"/>
        <v>早川姉</v>
      </c>
      <c r="AV216" s="71" t="str">
        <f t="shared" si="156"/>
        <v>佐奈子姉</v>
      </c>
      <c r="AW216" s="71" t="str">
        <f t="shared" si="156"/>
        <v>秋山姉</v>
      </c>
      <c r="AX216" s="71" t="str">
        <f t="shared" si="156"/>
        <v>田中兄</v>
      </c>
      <c r="AY216" s="71" t="str">
        <f t="shared" si="156"/>
        <v>星島姉</v>
      </c>
      <c r="AZ216" s="71" t="str">
        <f t="shared" si="156"/>
        <v>安谷屋兄</v>
      </c>
      <c r="BA216" s="71" t="str">
        <f t="shared" si="156"/>
        <v>菅谷兄</v>
      </c>
      <c r="BB216" s="71" t="str">
        <f t="shared" si="156"/>
        <v>中嶌姉</v>
      </c>
      <c r="BC216" s="71" t="str">
        <f t="shared" si="156"/>
        <v>井上
(美)姉</v>
      </c>
      <c r="BD216" s="71" t="str">
        <f t="shared" si="156"/>
        <v>徳永兄</v>
      </c>
      <c r="BE216" s="71" t="str">
        <f t="shared" si="156"/>
        <v>崇之兄</v>
      </c>
      <c r="BF216" s="71" t="str">
        <f t="shared" si="156"/>
        <v>金子兄</v>
      </c>
      <c r="BG216" s="71" t="str">
        <f t="shared" si="156"/>
        <v>河野姉</v>
      </c>
      <c r="BH216" s="71" t="str">
        <f t="shared" si="156"/>
        <v>松下姉</v>
      </c>
      <c r="BI216" s="71" t="str">
        <f t="shared" si="156"/>
        <v>薮内姉</v>
      </c>
      <c r="BJ216" s="71" t="str">
        <f t="shared" si="156"/>
        <v>督兄</v>
      </c>
      <c r="BK216" s="71" t="str">
        <f t="shared" si="156"/>
        <v>内住姉</v>
      </c>
      <c r="BL216" s="71" t="str">
        <f t="shared" si="156"/>
        <v>戸谷姉</v>
      </c>
      <c r="BM216" s="71" t="str">
        <f t="shared" si="156"/>
        <v>野村姉</v>
      </c>
      <c r="BN216" s="71" t="str">
        <f t="shared" si="156"/>
        <v>吉川姉</v>
      </c>
      <c r="BO216" s="73">
        <f>BO6</f>
        <v>0</v>
      </c>
    </row>
    <row r="217" spans="1:67" s="2" customFormat="1" ht="14" thickTop="1" thickBot="1" x14ac:dyDescent="0.25">
      <c r="A217" s="316" t="s">
        <v>292</v>
      </c>
      <c r="B217" s="317"/>
      <c r="C217" s="318" t="s">
        <v>293</v>
      </c>
      <c r="D217" s="319"/>
      <c r="E217" s="319"/>
      <c r="F217" s="319"/>
      <c r="G217" s="319"/>
      <c r="H217" s="320"/>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row>
    <row r="218" spans="1:67" s="25" customFormat="1" ht="117.5" thickTop="1" x14ac:dyDescent="0.2">
      <c r="A218" s="117">
        <v>78</v>
      </c>
      <c r="B218" s="124" t="s">
        <v>299</v>
      </c>
      <c r="C218" s="126" t="s">
        <v>1167</v>
      </c>
      <c r="D218" s="197" t="s">
        <v>824</v>
      </c>
      <c r="E218" s="31" t="s">
        <v>55</v>
      </c>
      <c r="F218" s="17">
        <v>5700</v>
      </c>
      <c r="G218" s="24">
        <v>40810</v>
      </c>
      <c r="H218" s="19" t="s">
        <v>891</v>
      </c>
      <c r="I218" s="20">
        <f t="shared" ref="I218:I223" si="157">COUNTIF(J218:BO218,"&gt;×")</f>
        <v>6</v>
      </c>
      <c r="J218" s="21" t="s">
        <v>313</v>
      </c>
      <c r="K218" s="21" t="s">
        <v>313</v>
      </c>
      <c r="L218" s="21" t="s">
        <v>313</v>
      </c>
      <c r="M218" s="22"/>
      <c r="N218" s="22"/>
      <c r="O218" s="22"/>
      <c r="P218" s="21"/>
      <c r="Q218" s="21"/>
      <c r="R218" s="22"/>
      <c r="S218" s="22"/>
      <c r="T218" s="22"/>
      <c r="U218" s="22"/>
      <c r="V218" s="22"/>
      <c r="W218" s="22"/>
      <c r="X218" s="22"/>
      <c r="Y218" s="22"/>
      <c r="Z218" s="22"/>
      <c r="AA218" s="22"/>
      <c r="AB218" s="22"/>
      <c r="AC218" s="22"/>
      <c r="AD218" s="22"/>
      <c r="AE218" s="22"/>
      <c r="AF218" s="22"/>
      <c r="AG218" s="22"/>
      <c r="AH218" s="22"/>
      <c r="AI218" s="22"/>
      <c r="AJ218" s="22"/>
      <c r="AK218" s="22"/>
      <c r="AL218" s="22" t="s">
        <v>160</v>
      </c>
      <c r="AM218" s="22"/>
      <c r="AN218" s="22"/>
      <c r="AO218" s="22"/>
      <c r="AP218" s="22"/>
      <c r="AQ218" s="21" t="s">
        <v>159</v>
      </c>
      <c r="AR218" s="22"/>
      <c r="AS218" s="22"/>
      <c r="AT218" s="21"/>
      <c r="AU218" s="21"/>
      <c r="AV218" s="21"/>
      <c r="AW218" s="21" t="s">
        <v>313</v>
      </c>
      <c r="AX218" s="22"/>
      <c r="AY218" s="22"/>
      <c r="AZ218" s="22"/>
      <c r="BA218" s="22"/>
      <c r="BB218" s="22"/>
      <c r="BC218" s="22"/>
      <c r="BD218" s="22"/>
      <c r="BE218" s="22"/>
      <c r="BF218" s="22"/>
      <c r="BG218" s="22"/>
      <c r="BH218" s="22"/>
      <c r="BI218" s="22"/>
      <c r="BJ218" s="22"/>
      <c r="BK218" s="22"/>
      <c r="BL218" s="22"/>
      <c r="BM218" s="22"/>
      <c r="BN218" s="22"/>
      <c r="BO218" s="82"/>
    </row>
    <row r="219" spans="1:67" s="25" customFormat="1" ht="91" x14ac:dyDescent="0.2">
      <c r="A219" s="117">
        <v>79</v>
      </c>
      <c r="B219" s="124" t="s">
        <v>297</v>
      </c>
      <c r="C219" s="123" t="s">
        <v>1219</v>
      </c>
      <c r="D219" s="197" t="s">
        <v>1070</v>
      </c>
      <c r="E219" s="31" t="s">
        <v>55</v>
      </c>
      <c r="F219" s="17">
        <v>6400</v>
      </c>
      <c r="G219" s="24">
        <v>40848</v>
      </c>
      <c r="H219" s="19" t="s">
        <v>892</v>
      </c>
      <c r="I219" s="20">
        <f t="shared" si="157"/>
        <v>3</v>
      </c>
      <c r="J219" s="22" t="s">
        <v>314</v>
      </c>
      <c r="K219" s="22"/>
      <c r="L219" s="22" t="s">
        <v>314</v>
      </c>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t="s">
        <v>160</v>
      </c>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82"/>
    </row>
    <row r="220" spans="1:67" s="25" customFormat="1" ht="120" customHeight="1" x14ac:dyDescent="0.2">
      <c r="A220" s="23">
        <v>80</v>
      </c>
      <c r="B220" s="27" t="s">
        <v>301</v>
      </c>
      <c r="C220" s="61" t="s">
        <v>1169</v>
      </c>
      <c r="D220" s="130" t="s">
        <v>1168</v>
      </c>
      <c r="E220" s="70" t="s">
        <v>1107</v>
      </c>
      <c r="F220" s="17">
        <v>4000</v>
      </c>
      <c r="G220" s="24">
        <v>40878</v>
      </c>
      <c r="H220" s="19" t="s">
        <v>893</v>
      </c>
      <c r="I220" s="20">
        <f t="shared" si="157"/>
        <v>5</v>
      </c>
      <c r="J220" s="22" t="s">
        <v>319</v>
      </c>
      <c r="K220" s="22" t="s">
        <v>319</v>
      </c>
      <c r="L220" s="22" t="s">
        <v>319</v>
      </c>
      <c r="M220" s="22" t="s">
        <v>160</v>
      </c>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t="s">
        <v>318</v>
      </c>
      <c r="AW220" s="22"/>
      <c r="AX220" s="22"/>
      <c r="AY220" s="22"/>
      <c r="AZ220" s="22"/>
      <c r="BA220" s="22"/>
      <c r="BB220" s="22"/>
      <c r="BC220" s="22"/>
      <c r="BD220" s="22"/>
      <c r="BE220" s="22"/>
      <c r="BF220" s="22"/>
      <c r="BG220" s="22"/>
      <c r="BH220" s="22"/>
      <c r="BI220" s="22"/>
      <c r="BJ220" s="22"/>
      <c r="BK220" s="22"/>
      <c r="BL220" s="22"/>
      <c r="BM220" s="22"/>
      <c r="BN220" s="22"/>
      <c r="BO220" s="82"/>
    </row>
    <row r="221" spans="1:67" s="25" customFormat="1" ht="130" x14ac:dyDescent="0.2">
      <c r="A221" s="23">
        <v>81</v>
      </c>
      <c r="B221" s="27" t="s">
        <v>294</v>
      </c>
      <c r="C221" s="61" t="s">
        <v>1221</v>
      </c>
      <c r="D221" s="130" t="s">
        <v>1220</v>
      </c>
      <c r="E221" s="70" t="s">
        <v>632</v>
      </c>
      <c r="F221" s="17">
        <v>8500</v>
      </c>
      <c r="G221" s="24">
        <v>40932</v>
      </c>
      <c r="H221" s="19" t="s">
        <v>894</v>
      </c>
      <c r="I221" s="20">
        <f t="shared" si="157"/>
        <v>4</v>
      </c>
      <c r="J221" s="22" t="s">
        <v>320</v>
      </c>
      <c r="K221" s="22" t="s">
        <v>320</v>
      </c>
      <c r="L221" s="22" t="s">
        <v>320</v>
      </c>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t="s">
        <v>160</v>
      </c>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82"/>
    </row>
    <row r="222" spans="1:67" s="25" customFormat="1" ht="104" x14ac:dyDescent="0.2">
      <c r="A222" s="117">
        <v>82</v>
      </c>
      <c r="B222" s="124" t="s">
        <v>300</v>
      </c>
      <c r="C222" s="126" t="s">
        <v>1093</v>
      </c>
      <c r="D222" s="197" t="s">
        <v>1013</v>
      </c>
      <c r="E222" s="31" t="s">
        <v>55</v>
      </c>
      <c r="F222" s="17">
        <v>4500</v>
      </c>
      <c r="G222" s="24">
        <v>40966</v>
      </c>
      <c r="H222" s="19" t="s">
        <v>895</v>
      </c>
      <c r="I222" s="20">
        <f t="shared" si="157"/>
        <v>3</v>
      </c>
      <c r="J222" s="22" t="s">
        <v>332</v>
      </c>
      <c r="K222" s="22" t="s">
        <v>160</v>
      </c>
      <c r="L222" s="22" t="s">
        <v>332</v>
      </c>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82"/>
    </row>
    <row r="223" spans="1:67" s="25" customFormat="1" ht="48.65" customHeight="1" x14ac:dyDescent="0.2">
      <c r="A223" s="326">
        <v>83</v>
      </c>
      <c r="B223" s="314" t="s">
        <v>191</v>
      </c>
      <c r="C223" s="232" t="s">
        <v>1108</v>
      </c>
      <c r="D223" s="234" t="s">
        <v>1071</v>
      </c>
      <c r="E223" s="16" t="s">
        <v>986</v>
      </c>
      <c r="F223" s="311">
        <v>3500</v>
      </c>
      <c r="G223" s="299">
        <v>40995</v>
      </c>
      <c r="H223" s="328" t="s">
        <v>896</v>
      </c>
      <c r="I223" s="214">
        <f t="shared" si="157"/>
        <v>4</v>
      </c>
      <c r="J223" s="208" t="s">
        <v>160</v>
      </c>
      <c r="K223" s="208"/>
      <c r="L223" s="208" t="s">
        <v>362</v>
      </c>
      <c r="M223" s="208"/>
      <c r="N223" s="208" t="s">
        <v>362</v>
      </c>
      <c r="O223" s="208"/>
      <c r="P223" s="147"/>
      <c r="Q223" s="147"/>
      <c r="R223" s="208"/>
      <c r="S223" s="208"/>
      <c r="T223" s="208"/>
      <c r="U223" s="208"/>
      <c r="V223" s="208"/>
      <c r="W223" s="208"/>
      <c r="X223" s="208"/>
      <c r="Y223" s="208"/>
      <c r="Z223" s="208"/>
      <c r="AA223" s="208"/>
      <c r="AB223" s="147"/>
      <c r="AC223" s="147"/>
      <c r="AD223" s="208"/>
      <c r="AE223" s="208"/>
      <c r="AF223" s="208"/>
      <c r="AG223" s="208"/>
      <c r="AH223" s="208"/>
      <c r="AI223" s="208"/>
      <c r="AJ223" s="208"/>
      <c r="AK223" s="208"/>
      <c r="AL223" s="208"/>
      <c r="AM223" s="208"/>
      <c r="AN223" s="208"/>
      <c r="AO223" s="208"/>
      <c r="AP223" s="208"/>
      <c r="AQ223" s="208" t="s">
        <v>159</v>
      </c>
      <c r="AR223" s="208"/>
      <c r="AS223" s="208"/>
      <c r="AT223" s="208"/>
      <c r="AU223" s="208"/>
      <c r="AV223" s="208"/>
      <c r="AW223" s="208"/>
      <c r="AX223" s="208"/>
      <c r="AY223" s="208"/>
      <c r="AZ223" s="208"/>
      <c r="BA223" s="208"/>
      <c r="BB223" s="208"/>
      <c r="BC223" s="208"/>
      <c r="BD223" s="208"/>
      <c r="BE223" s="208"/>
      <c r="BF223" s="208"/>
      <c r="BG223" s="208"/>
      <c r="BH223" s="208"/>
      <c r="BI223" s="208"/>
      <c r="BJ223" s="208"/>
      <c r="BK223" s="22"/>
      <c r="BL223" s="22"/>
      <c r="BM223" s="22"/>
      <c r="BN223" s="22"/>
      <c r="BO223" s="270"/>
    </row>
    <row r="224" spans="1:67" s="25" customFormat="1" ht="98.4" customHeight="1" x14ac:dyDescent="0.2">
      <c r="A224" s="327"/>
      <c r="B224" s="315"/>
      <c r="C224" s="233"/>
      <c r="D224" s="235"/>
      <c r="E224" s="16" t="s">
        <v>987</v>
      </c>
      <c r="F224" s="312"/>
      <c r="G224" s="313"/>
      <c r="H224" s="329"/>
      <c r="I224" s="215"/>
      <c r="J224" s="209"/>
      <c r="K224" s="209"/>
      <c r="L224" s="209"/>
      <c r="M224" s="209"/>
      <c r="N224" s="209"/>
      <c r="O224" s="209"/>
      <c r="P224" s="179"/>
      <c r="Q224" s="179"/>
      <c r="R224" s="209"/>
      <c r="S224" s="209"/>
      <c r="T224" s="209"/>
      <c r="U224" s="209"/>
      <c r="V224" s="209"/>
      <c r="W224" s="209"/>
      <c r="X224" s="209"/>
      <c r="Y224" s="209"/>
      <c r="Z224" s="209"/>
      <c r="AA224" s="209"/>
      <c r="AB224" s="179"/>
      <c r="AC224" s="17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c r="BI224" s="209"/>
      <c r="BJ224" s="209"/>
      <c r="BK224" s="22"/>
      <c r="BL224" s="22"/>
      <c r="BM224" s="22"/>
      <c r="BN224" s="22"/>
      <c r="BO224" s="345"/>
    </row>
    <row r="225" spans="1:67" ht="117" x14ac:dyDescent="0.2">
      <c r="A225" s="117">
        <v>84</v>
      </c>
      <c r="B225" s="124" t="s">
        <v>363</v>
      </c>
      <c r="C225" s="123" t="s">
        <v>939</v>
      </c>
      <c r="D225" s="197" t="s">
        <v>392</v>
      </c>
      <c r="E225" s="31" t="s">
        <v>55</v>
      </c>
      <c r="F225" s="17">
        <v>2900</v>
      </c>
      <c r="G225" s="24">
        <v>41022</v>
      </c>
      <c r="H225" s="19" t="s">
        <v>897</v>
      </c>
      <c r="I225" s="20">
        <f t="shared" ref="I225:I250" si="158">COUNTIF(J225:BO225,"&gt;×")</f>
        <v>4</v>
      </c>
      <c r="J225" s="22" t="s">
        <v>365</v>
      </c>
      <c r="K225" s="22" t="s">
        <v>365</v>
      </c>
      <c r="L225" s="22" t="s">
        <v>160</v>
      </c>
      <c r="M225" s="22"/>
      <c r="N225" s="22" t="s">
        <v>365</v>
      </c>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82"/>
    </row>
    <row r="226" spans="1:67" s="25" customFormat="1" ht="91" x14ac:dyDescent="0.2">
      <c r="A226" s="23">
        <v>85</v>
      </c>
      <c r="B226" s="27" t="s">
        <v>295</v>
      </c>
      <c r="C226" s="61" t="s">
        <v>1223</v>
      </c>
      <c r="D226" s="130" t="s">
        <v>1222</v>
      </c>
      <c r="E226" s="16" t="s">
        <v>988</v>
      </c>
      <c r="F226" s="17">
        <v>7000</v>
      </c>
      <c r="G226" s="24">
        <v>41072</v>
      </c>
      <c r="H226" s="19" t="s">
        <v>898</v>
      </c>
      <c r="I226" s="20">
        <f t="shared" si="158"/>
        <v>3</v>
      </c>
      <c r="J226" s="22" t="s">
        <v>160</v>
      </c>
      <c r="K226" s="22" t="s">
        <v>373</v>
      </c>
      <c r="L226" s="22" t="s">
        <v>373</v>
      </c>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t="s">
        <v>370</v>
      </c>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82"/>
    </row>
    <row r="227" spans="1:67" s="25" customFormat="1" ht="104" x14ac:dyDescent="0.2">
      <c r="A227" s="117">
        <v>86</v>
      </c>
      <c r="B227" s="124" t="s">
        <v>305</v>
      </c>
      <c r="C227" s="126" t="s">
        <v>694</v>
      </c>
      <c r="D227" s="137" t="s">
        <v>371</v>
      </c>
      <c r="E227" s="31" t="s">
        <v>55</v>
      </c>
      <c r="F227" s="17">
        <v>7000</v>
      </c>
      <c r="G227" s="24">
        <v>41081</v>
      </c>
      <c r="H227" s="19" t="s">
        <v>899</v>
      </c>
      <c r="I227" s="20">
        <f t="shared" si="158"/>
        <v>3</v>
      </c>
      <c r="J227" s="22" t="s">
        <v>374</v>
      </c>
      <c r="K227" s="22"/>
      <c r="L227" s="22" t="s">
        <v>374</v>
      </c>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t="s">
        <v>160</v>
      </c>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82"/>
    </row>
    <row r="228" spans="1:67" ht="351" x14ac:dyDescent="0.2">
      <c r="A228" s="23">
        <v>87</v>
      </c>
      <c r="B228" s="14" t="s">
        <v>109</v>
      </c>
      <c r="C228" s="15" t="s">
        <v>1109</v>
      </c>
      <c r="D228" s="130" t="s">
        <v>1110</v>
      </c>
      <c r="E228" s="16" t="s">
        <v>777</v>
      </c>
      <c r="F228" s="17">
        <v>4000</v>
      </c>
      <c r="G228" s="24">
        <v>41210</v>
      </c>
      <c r="H228" s="19" t="s">
        <v>384</v>
      </c>
      <c r="I228" s="20">
        <f t="shared" si="158"/>
        <v>3</v>
      </c>
      <c r="J228" s="22" t="s">
        <v>160</v>
      </c>
      <c r="K228" s="22" t="s">
        <v>383</v>
      </c>
      <c r="L228" s="22" t="s">
        <v>383</v>
      </c>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82"/>
    </row>
    <row r="229" spans="1:67" s="25" customFormat="1" ht="117" x14ac:dyDescent="0.2">
      <c r="A229" s="117">
        <v>88</v>
      </c>
      <c r="B229" s="124" t="s">
        <v>224</v>
      </c>
      <c r="C229" s="123" t="s">
        <v>695</v>
      </c>
      <c r="D229" s="137" t="s">
        <v>379</v>
      </c>
      <c r="E229" s="16" t="s">
        <v>380</v>
      </c>
      <c r="F229" s="17">
        <v>4300</v>
      </c>
      <c r="G229" s="24">
        <v>41167</v>
      </c>
      <c r="H229" s="19" t="s">
        <v>900</v>
      </c>
      <c r="I229" s="20">
        <f t="shared" si="158"/>
        <v>3</v>
      </c>
      <c r="J229" s="22" t="s">
        <v>381</v>
      </c>
      <c r="K229" s="22" t="s">
        <v>160</v>
      </c>
      <c r="L229" s="22" t="s">
        <v>381</v>
      </c>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82"/>
    </row>
    <row r="230" spans="1:67" s="25" customFormat="1" ht="104" x14ac:dyDescent="0.2">
      <c r="A230" s="117">
        <v>89</v>
      </c>
      <c r="B230" s="124" t="s">
        <v>304</v>
      </c>
      <c r="C230" s="126" t="s">
        <v>1111</v>
      </c>
      <c r="D230" s="197" t="s">
        <v>1072</v>
      </c>
      <c r="E230" s="31" t="s">
        <v>55</v>
      </c>
      <c r="F230" s="17">
        <v>5200</v>
      </c>
      <c r="G230" s="24">
        <v>41243</v>
      </c>
      <c r="H230" s="19" t="s">
        <v>901</v>
      </c>
      <c r="I230" s="20">
        <f t="shared" si="158"/>
        <v>3</v>
      </c>
      <c r="J230" s="22" t="s">
        <v>385</v>
      </c>
      <c r="K230" s="22" t="s">
        <v>385</v>
      </c>
      <c r="L230" s="22" t="s">
        <v>160</v>
      </c>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82"/>
    </row>
    <row r="231" spans="1:67" s="25" customFormat="1" ht="119.4" customHeight="1" x14ac:dyDescent="0.2">
      <c r="A231" s="23">
        <v>90</v>
      </c>
      <c r="B231" s="27" t="s">
        <v>296</v>
      </c>
      <c r="C231" s="61" t="s">
        <v>1170</v>
      </c>
      <c r="D231" s="130" t="s">
        <v>1171</v>
      </c>
      <c r="E231" s="16" t="s">
        <v>386</v>
      </c>
      <c r="F231" s="17">
        <v>5400</v>
      </c>
      <c r="G231" s="24">
        <v>41321</v>
      </c>
      <c r="H231" s="19" t="s">
        <v>902</v>
      </c>
      <c r="I231" s="20">
        <f t="shared" si="158"/>
        <v>5</v>
      </c>
      <c r="J231" s="22" t="s">
        <v>393</v>
      </c>
      <c r="K231" s="22" t="s">
        <v>393</v>
      </c>
      <c r="L231" s="22" t="s">
        <v>393</v>
      </c>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t="s">
        <v>160</v>
      </c>
      <c r="AR231" s="22" t="s">
        <v>393</v>
      </c>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82"/>
    </row>
    <row r="232" spans="1:67" s="25" customFormat="1" ht="91" x14ac:dyDescent="0.2">
      <c r="A232" s="23">
        <v>91</v>
      </c>
      <c r="B232" s="27" t="s">
        <v>302</v>
      </c>
      <c r="C232" s="61" t="s">
        <v>1074</v>
      </c>
      <c r="D232" s="130" t="s">
        <v>1075</v>
      </c>
      <c r="E232" s="70" t="s">
        <v>1073</v>
      </c>
      <c r="F232" s="17">
        <v>3200</v>
      </c>
      <c r="G232" s="24">
        <v>41349</v>
      </c>
      <c r="H232" s="19" t="s">
        <v>903</v>
      </c>
      <c r="I232" s="20">
        <f t="shared" si="158"/>
        <v>3</v>
      </c>
      <c r="J232" s="22" t="s">
        <v>397</v>
      </c>
      <c r="K232" s="22" t="s">
        <v>160</v>
      </c>
      <c r="L232" s="22"/>
      <c r="M232" s="22"/>
      <c r="N232" s="22"/>
      <c r="O232" s="22"/>
      <c r="P232" s="22"/>
      <c r="Q232" s="22"/>
      <c r="R232" s="22"/>
      <c r="S232" s="22"/>
      <c r="T232" s="22"/>
      <c r="U232" s="22"/>
      <c r="V232" s="22"/>
      <c r="W232" s="22"/>
      <c r="X232" s="22"/>
      <c r="Y232" s="22"/>
      <c r="Z232" s="22"/>
      <c r="AA232" s="22"/>
      <c r="AB232" s="22"/>
      <c r="AC232" s="22"/>
      <c r="AD232" s="22"/>
      <c r="AE232" s="22"/>
      <c r="AF232" s="22"/>
      <c r="AG232" s="22" t="s">
        <v>167</v>
      </c>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82"/>
    </row>
    <row r="233" spans="1:67" s="25" customFormat="1" ht="91" x14ac:dyDescent="0.2">
      <c r="A233" s="23">
        <v>92</v>
      </c>
      <c r="B233" s="27" t="s">
        <v>218</v>
      </c>
      <c r="C233" s="15" t="s">
        <v>394</v>
      </c>
      <c r="D233" s="130" t="s">
        <v>395</v>
      </c>
      <c r="E233" s="16" t="s">
        <v>396</v>
      </c>
      <c r="F233" s="17">
        <v>1300</v>
      </c>
      <c r="G233" s="24">
        <v>41372</v>
      </c>
      <c r="H233" s="19" t="s">
        <v>904</v>
      </c>
      <c r="I233" s="20">
        <f t="shared" si="158"/>
        <v>4</v>
      </c>
      <c r="J233" s="22" t="s">
        <v>399</v>
      </c>
      <c r="K233" s="22" t="s">
        <v>399</v>
      </c>
      <c r="L233" s="22" t="s">
        <v>160</v>
      </c>
      <c r="M233" s="22"/>
      <c r="N233" s="22"/>
      <c r="O233" s="22"/>
      <c r="P233" s="22"/>
      <c r="Q233" s="22"/>
      <c r="R233" s="22"/>
      <c r="S233" s="22"/>
      <c r="T233" s="22"/>
      <c r="U233" s="22"/>
      <c r="V233" s="22"/>
      <c r="W233" s="22"/>
      <c r="X233" s="22"/>
      <c r="Y233" s="22"/>
      <c r="Z233" s="22"/>
      <c r="AA233" s="22"/>
      <c r="AB233" s="22"/>
      <c r="AC233" s="22"/>
      <c r="AD233" s="22"/>
      <c r="AE233" s="22"/>
      <c r="AF233" s="22"/>
      <c r="AG233" s="22" t="s">
        <v>159</v>
      </c>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82"/>
    </row>
    <row r="234" spans="1:67" s="25" customFormat="1" ht="91" x14ac:dyDescent="0.2">
      <c r="A234" s="23">
        <v>93</v>
      </c>
      <c r="B234" s="27" t="s">
        <v>303</v>
      </c>
      <c r="C234" s="61" t="s">
        <v>1113</v>
      </c>
      <c r="D234" s="130" t="s">
        <v>1112</v>
      </c>
      <c r="E234" s="31" t="s">
        <v>55</v>
      </c>
      <c r="F234" s="17">
        <v>2800</v>
      </c>
      <c r="G234" s="24">
        <v>41419</v>
      </c>
      <c r="H234" s="19" t="s">
        <v>905</v>
      </c>
      <c r="I234" s="20">
        <f t="shared" si="158"/>
        <v>3</v>
      </c>
      <c r="J234" s="22" t="s">
        <v>160</v>
      </c>
      <c r="K234" s="22" t="s">
        <v>400</v>
      </c>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t="s">
        <v>159</v>
      </c>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82"/>
    </row>
    <row r="235" spans="1:67" s="25" customFormat="1" ht="104" x14ac:dyDescent="0.2">
      <c r="A235" s="23">
        <v>94</v>
      </c>
      <c r="B235" s="27" t="s">
        <v>372</v>
      </c>
      <c r="C235" s="61" t="s">
        <v>1114</v>
      </c>
      <c r="D235" s="130" t="s">
        <v>1014</v>
      </c>
      <c r="E235" s="16" t="s">
        <v>1160</v>
      </c>
      <c r="F235" s="17">
        <v>4200</v>
      </c>
      <c r="G235" s="24">
        <v>41447</v>
      </c>
      <c r="H235" s="19" t="s">
        <v>906</v>
      </c>
      <c r="I235" s="20">
        <f t="shared" si="158"/>
        <v>4</v>
      </c>
      <c r="J235" s="22" t="s">
        <v>401</v>
      </c>
      <c r="K235" s="22" t="s">
        <v>401</v>
      </c>
      <c r="L235" s="22" t="s">
        <v>401</v>
      </c>
      <c r="M235" s="22"/>
      <c r="N235" s="22"/>
      <c r="O235" s="22"/>
      <c r="P235" s="22"/>
      <c r="Q235" s="22"/>
      <c r="R235" s="22"/>
      <c r="S235" s="22"/>
      <c r="T235" s="22"/>
      <c r="U235" s="22"/>
      <c r="V235" s="22"/>
      <c r="W235" s="22"/>
      <c r="X235" s="22"/>
      <c r="Y235" s="22"/>
      <c r="Z235" s="22"/>
      <c r="AA235" s="22"/>
      <c r="AB235" s="22"/>
      <c r="AC235" s="22"/>
      <c r="AD235" s="22"/>
      <c r="AE235" s="22"/>
      <c r="AF235" s="22"/>
      <c r="AG235" s="22" t="s">
        <v>160</v>
      </c>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82"/>
    </row>
    <row r="236" spans="1:67" s="25" customFormat="1" ht="104" x14ac:dyDescent="0.2">
      <c r="A236" s="117">
        <v>95</v>
      </c>
      <c r="B236" s="124" t="s">
        <v>298</v>
      </c>
      <c r="C236" s="126" t="s">
        <v>1077</v>
      </c>
      <c r="D236" s="197" t="s">
        <v>1076</v>
      </c>
      <c r="E236" s="70" t="s">
        <v>989</v>
      </c>
      <c r="F236" s="17">
        <v>4500</v>
      </c>
      <c r="G236" s="24">
        <v>41668</v>
      </c>
      <c r="H236" s="19" t="s">
        <v>907</v>
      </c>
      <c r="I236" s="20">
        <f t="shared" si="158"/>
        <v>6</v>
      </c>
      <c r="J236" s="22" t="s">
        <v>405</v>
      </c>
      <c r="K236" s="22" t="s">
        <v>159</v>
      </c>
      <c r="L236" s="22" t="s">
        <v>159</v>
      </c>
      <c r="M236" s="22" t="s">
        <v>160</v>
      </c>
      <c r="N236" s="22" t="s">
        <v>159</v>
      </c>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t="s">
        <v>159</v>
      </c>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82"/>
    </row>
    <row r="237" spans="1:67" s="25" customFormat="1" ht="117" x14ac:dyDescent="0.2">
      <c r="A237" s="23">
        <v>96</v>
      </c>
      <c r="B237" s="27" t="s">
        <v>315</v>
      </c>
      <c r="C237" s="61" t="s">
        <v>1225</v>
      </c>
      <c r="D237" s="130" t="s">
        <v>1224</v>
      </c>
      <c r="E237" s="70" t="s">
        <v>402</v>
      </c>
      <c r="F237" s="17">
        <v>8500</v>
      </c>
      <c r="G237" s="24">
        <v>41550</v>
      </c>
      <c r="H237" s="19" t="s">
        <v>908</v>
      </c>
      <c r="I237" s="20">
        <f t="shared" si="158"/>
        <v>4</v>
      </c>
      <c r="J237" s="22" t="s">
        <v>159</v>
      </c>
      <c r="K237" s="22" t="s">
        <v>160</v>
      </c>
      <c r="L237" s="22" t="s">
        <v>159</v>
      </c>
      <c r="M237" s="22" t="s">
        <v>159</v>
      </c>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82"/>
    </row>
    <row r="238" spans="1:67" s="25" customFormat="1" ht="91" x14ac:dyDescent="0.2">
      <c r="A238" s="23">
        <v>97</v>
      </c>
      <c r="B238" s="27" t="s">
        <v>404</v>
      </c>
      <c r="C238" s="61" t="s">
        <v>1015</v>
      </c>
      <c r="D238" s="130" t="s">
        <v>1016</v>
      </c>
      <c r="E238" s="70" t="s">
        <v>1078</v>
      </c>
      <c r="F238" s="17">
        <v>5500</v>
      </c>
      <c r="G238" s="24">
        <v>41696</v>
      </c>
      <c r="H238" s="19" t="s">
        <v>909</v>
      </c>
      <c r="I238" s="20">
        <f t="shared" si="158"/>
        <v>6</v>
      </c>
      <c r="J238" s="22" t="s">
        <v>160</v>
      </c>
      <c r="K238" s="22" t="s">
        <v>159</v>
      </c>
      <c r="L238" s="22" t="s">
        <v>159</v>
      </c>
      <c r="M238" s="22" t="s">
        <v>159</v>
      </c>
      <c r="N238" s="22"/>
      <c r="O238" s="22"/>
      <c r="P238" s="22"/>
      <c r="Q238" s="22"/>
      <c r="R238" s="22"/>
      <c r="S238" s="22"/>
      <c r="T238" s="22"/>
      <c r="U238" s="22"/>
      <c r="V238" s="22"/>
      <c r="W238" s="22"/>
      <c r="X238" s="22"/>
      <c r="Y238" s="22"/>
      <c r="Z238" s="22"/>
      <c r="AA238" s="22" t="s">
        <v>159</v>
      </c>
      <c r="AB238" s="22"/>
      <c r="AC238" s="22"/>
      <c r="AD238" s="22"/>
      <c r="AE238" s="22"/>
      <c r="AF238" s="22"/>
      <c r="AG238" s="22"/>
      <c r="AH238" s="22"/>
      <c r="AI238" s="22"/>
      <c r="AJ238" s="22"/>
      <c r="AK238" s="22" t="s">
        <v>159</v>
      </c>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82"/>
    </row>
    <row r="239" spans="1:67" s="25" customFormat="1" ht="78" x14ac:dyDescent="0.2">
      <c r="A239" s="23">
        <v>98</v>
      </c>
      <c r="B239" s="27" t="s">
        <v>273</v>
      </c>
      <c r="C239" s="15" t="s">
        <v>1227</v>
      </c>
      <c r="D239" s="130" t="s">
        <v>1226</v>
      </c>
      <c r="E239" s="16" t="s">
        <v>403</v>
      </c>
      <c r="F239" s="17">
        <v>5100</v>
      </c>
      <c r="G239" s="24">
        <v>41618</v>
      </c>
      <c r="H239" s="19" t="s">
        <v>910</v>
      </c>
      <c r="I239" s="20">
        <f t="shared" si="158"/>
        <v>5</v>
      </c>
      <c r="J239" s="22" t="s">
        <v>159</v>
      </c>
      <c r="K239" s="22" t="s">
        <v>159</v>
      </c>
      <c r="L239" s="22" t="s">
        <v>159</v>
      </c>
      <c r="M239" s="22" t="s">
        <v>159</v>
      </c>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t="s">
        <v>160</v>
      </c>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82"/>
    </row>
    <row r="240" spans="1:67" s="25" customFormat="1" x14ac:dyDescent="0.2">
      <c r="A240" s="23"/>
      <c r="B240" s="225" t="s">
        <v>107</v>
      </c>
      <c r="C240" s="226"/>
      <c r="D240" s="227"/>
      <c r="E240" s="31"/>
      <c r="F240" s="17"/>
      <c r="G240" s="24"/>
      <c r="H240" s="19"/>
      <c r="I240" s="20">
        <f t="shared" si="158"/>
        <v>0</v>
      </c>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82"/>
    </row>
    <row r="241" spans="1:67" s="25" customFormat="1" x14ac:dyDescent="0.2">
      <c r="A241" s="23"/>
      <c r="B241" s="27" t="s">
        <v>326</v>
      </c>
      <c r="C241" s="27" t="s">
        <v>316</v>
      </c>
      <c r="D241" s="27" t="s">
        <v>306</v>
      </c>
      <c r="E241" s="70"/>
      <c r="F241" s="17"/>
      <c r="G241" s="24"/>
      <c r="H241" s="19"/>
      <c r="I241" s="20">
        <f t="shared" si="158"/>
        <v>0</v>
      </c>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82"/>
    </row>
    <row r="242" spans="1:67" s="25" customFormat="1" x14ac:dyDescent="0.2">
      <c r="A242" s="23"/>
      <c r="B242" s="225" t="s">
        <v>128</v>
      </c>
      <c r="C242" s="226"/>
      <c r="D242" s="227"/>
      <c r="E242" s="31"/>
      <c r="F242" s="17"/>
      <c r="G242" s="24"/>
      <c r="H242" s="19"/>
      <c r="I242" s="20">
        <f t="shared" si="158"/>
        <v>0</v>
      </c>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82"/>
    </row>
    <row r="243" spans="1:67" s="25" customFormat="1" x14ac:dyDescent="0.2">
      <c r="A243" s="23"/>
      <c r="B243" s="27" t="s">
        <v>278</v>
      </c>
      <c r="C243" s="27" t="s">
        <v>288</v>
      </c>
      <c r="D243" s="27" t="s">
        <v>272</v>
      </c>
      <c r="E243" s="16"/>
      <c r="F243" s="17"/>
      <c r="G243" s="24"/>
      <c r="H243" s="19"/>
      <c r="I243" s="20">
        <f t="shared" si="158"/>
        <v>0</v>
      </c>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82"/>
    </row>
    <row r="244" spans="1:67" s="25" customFormat="1" x14ac:dyDescent="0.2">
      <c r="A244" s="23"/>
      <c r="B244" s="27" t="s">
        <v>274</v>
      </c>
      <c r="C244" s="27" t="s">
        <v>221</v>
      </c>
      <c r="D244" s="27" t="s">
        <v>248</v>
      </c>
      <c r="E244" s="16"/>
      <c r="F244" s="17"/>
      <c r="G244" s="24"/>
      <c r="H244" s="19"/>
      <c r="I244" s="20">
        <f t="shared" si="158"/>
        <v>0</v>
      </c>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82"/>
    </row>
    <row r="245" spans="1:67" s="25" customFormat="1" x14ac:dyDescent="0.2">
      <c r="A245" s="23"/>
      <c r="B245" s="27" t="s">
        <v>204</v>
      </c>
      <c r="C245" s="27" t="s">
        <v>264</v>
      </c>
      <c r="D245" s="27" t="s">
        <v>265</v>
      </c>
      <c r="E245" s="16"/>
      <c r="F245" s="17"/>
      <c r="G245" s="24"/>
      <c r="H245" s="19"/>
      <c r="I245" s="20">
        <f t="shared" si="158"/>
        <v>0</v>
      </c>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82"/>
    </row>
    <row r="246" spans="1:67" s="25" customFormat="1" x14ac:dyDescent="0.2">
      <c r="A246" s="23"/>
      <c r="B246" s="27" t="s">
        <v>266</v>
      </c>
      <c r="C246" s="27" t="s">
        <v>267</v>
      </c>
      <c r="D246" s="27" t="s">
        <v>268</v>
      </c>
      <c r="E246" s="16"/>
      <c r="F246" s="17"/>
      <c r="G246" s="24"/>
      <c r="H246" s="19"/>
      <c r="I246" s="20">
        <f t="shared" si="158"/>
        <v>0</v>
      </c>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82"/>
    </row>
    <row r="247" spans="1:67" s="25" customFormat="1" x14ac:dyDescent="0.2">
      <c r="A247" s="23"/>
      <c r="B247" s="27" t="s">
        <v>279</v>
      </c>
      <c r="C247" s="27" t="s">
        <v>164</v>
      </c>
      <c r="D247" s="14" t="s">
        <v>110</v>
      </c>
      <c r="E247" s="16"/>
      <c r="F247" s="17"/>
      <c r="G247" s="24"/>
      <c r="H247" s="19"/>
      <c r="I247" s="20">
        <f t="shared" si="158"/>
        <v>0</v>
      </c>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82"/>
    </row>
    <row r="248" spans="1:67" s="25" customFormat="1" x14ac:dyDescent="0.2">
      <c r="A248" s="23"/>
      <c r="B248" s="27" t="s">
        <v>276</v>
      </c>
      <c r="C248" s="27" t="s">
        <v>275</v>
      </c>
      <c r="D248" s="27" t="s">
        <v>290</v>
      </c>
      <c r="E248" s="16"/>
      <c r="F248" s="17"/>
      <c r="G248" s="24"/>
      <c r="H248" s="19"/>
      <c r="I248" s="20">
        <f t="shared" si="158"/>
        <v>0</v>
      </c>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82"/>
    </row>
    <row r="249" spans="1:67" s="25" customFormat="1" x14ac:dyDescent="0.2">
      <c r="A249" s="23"/>
      <c r="B249" s="27" t="s">
        <v>270</v>
      </c>
      <c r="C249" s="27" t="s">
        <v>277</v>
      </c>
      <c r="D249" s="130"/>
      <c r="E249" s="31"/>
      <c r="F249" s="17"/>
      <c r="G249" s="24"/>
      <c r="H249" s="19"/>
      <c r="I249" s="20">
        <f t="shared" si="158"/>
        <v>0</v>
      </c>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82"/>
    </row>
    <row r="250" spans="1:67" s="25" customFormat="1" ht="91" x14ac:dyDescent="0.2">
      <c r="A250" s="117"/>
      <c r="B250" s="124" t="s">
        <v>146</v>
      </c>
      <c r="C250" s="123" t="s">
        <v>408</v>
      </c>
      <c r="D250" s="197" t="s">
        <v>1115</v>
      </c>
      <c r="E250" s="31" t="s">
        <v>55</v>
      </c>
      <c r="F250" s="17"/>
      <c r="G250" s="24"/>
      <c r="H250" s="19"/>
      <c r="I250" s="20">
        <f t="shared" si="158"/>
        <v>0</v>
      </c>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82"/>
    </row>
    <row r="251" spans="1:67" ht="13.5" thickBot="1" x14ac:dyDescent="0.25">
      <c r="A251" s="32" t="s">
        <v>49</v>
      </c>
      <c r="B251" s="101" t="s">
        <v>311</v>
      </c>
      <c r="C251" s="113"/>
      <c r="D251" s="113"/>
      <c r="E251" s="113"/>
      <c r="F251" s="34"/>
      <c r="G251" s="114"/>
      <c r="H251" s="102"/>
      <c r="I251" s="37"/>
      <c r="J251" s="38" t="s">
        <v>72</v>
      </c>
      <c r="K251" s="38" t="s">
        <v>72</v>
      </c>
      <c r="L251" s="38" t="s">
        <v>72</v>
      </c>
      <c r="M251" s="38" t="s">
        <v>72</v>
      </c>
      <c r="N251" s="38" t="s">
        <v>72</v>
      </c>
      <c r="O251" s="38" t="s">
        <v>72</v>
      </c>
      <c r="P251" s="38" t="s">
        <v>72</v>
      </c>
      <c r="Q251" s="38" t="s">
        <v>72</v>
      </c>
      <c r="R251" s="38" t="s">
        <v>72</v>
      </c>
      <c r="S251" s="38" t="s">
        <v>72</v>
      </c>
      <c r="T251" s="38" t="s">
        <v>72</v>
      </c>
      <c r="U251" s="38" t="s">
        <v>72</v>
      </c>
      <c r="V251" s="38" t="s">
        <v>72</v>
      </c>
      <c r="W251" s="38" t="s">
        <v>72</v>
      </c>
      <c r="X251" s="38" t="s">
        <v>72</v>
      </c>
      <c r="Y251" s="38" t="s">
        <v>72</v>
      </c>
      <c r="Z251" s="38" t="s">
        <v>72</v>
      </c>
      <c r="AA251" s="38" t="s">
        <v>72</v>
      </c>
      <c r="AB251" s="38" t="s">
        <v>72</v>
      </c>
      <c r="AC251" s="38" t="s">
        <v>72</v>
      </c>
      <c r="AD251" s="38" t="s">
        <v>72</v>
      </c>
      <c r="AE251" s="38" t="s">
        <v>72</v>
      </c>
      <c r="AF251" s="38" t="s">
        <v>72</v>
      </c>
      <c r="AG251" s="38" t="s">
        <v>72</v>
      </c>
      <c r="AH251" s="38" t="s">
        <v>72</v>
      </c>
      <c r="AI251" s="38" t="s">
        <v>72</v>
      </c>
      <c r="AJ251" s="38" t="s">
        <v>72</v>
      </c>
      <c r="AK251" s="38" t="s">
        <v>72</v>
      </c>
      <c r="AL251" s="38" t="s">
        <v>72</v>
      </c>
      <c r="AM251" s="38" t="s">
        <v>72</v>
      </c>
      <c r="AN251" s="38" t="s">
        <v>72</v>
      </c>
      <c r="AO251" s="38" t="s">
        <v>72</v>
      </c>
      <c r="AP251" s="38" t="s">
        <v>72</v>
      </c>
      <c r="AQ251" s="38" t="s">
        <v>72</v>
      </c>
      <c r="AR251" s="38" t="s">
        <v>72</v>
      </c>
      <c r="AS251" s="38" t="s">
        <v>72</v>
      </c>
      <c r="AT251" s="38" t="s">
        <v>72</v>
      </c>
      <c r="AU251" s="38" t="s">
        <v>72</v>
      </c>
      <c r="AV251" s="38" t="s">
        <v>72</v>
      </c>
      <c r="AW251" s="38" t="s">
        <v>72</v>
      </c>
      <c r="AX251" s="38" t="s">
        <v>72</v>
      </c>
      <c r="AY251" s="38" t="s">
        <v>72</v>
      </c>
      <c r="AZ251" s="38" t="s">
        <v>72</v>
      </c>
      <c r="BA251" s="38" t="s">
        <v>72</v>
      </c>
      <c r="BB251" s="38" t="s">
        <v>72</v>
      </c>
      <c r="BC251" s="38" t="s">
        <v>72</v>
      </c>
      <c r="BD251" s="38" t="s">
        <v>72</v>
      </c>
      <c r="BE251" s="38" t="s">
        <v>72</v>
      </c>
      <c r="BF251" s="38" t="s">
        <v>72</v>
      </c>
      <c r="BG251" s="38" t="s">
        <v>72</v>
      </c>
      <c r="BH251" s="38" t="s">
        <v>72</v>
      </c>
      <c r="BI251" s="38" t="s">
        <v>72</v>
      </c>
      <c r="BJ251" s="38" t="s">
        <v>72</v>
      </c>
      <c r="BK251" s="38" t="s">
        <v>72</v>
      </c>
      <c r="BL251" s="38" t="s">
        <v>72</v>
      </c>
      <c r="BM251" s="38" t="s">
        <v>72</v>
      </c>
      <c r="BN251" s="38" t="s">
        <v>72</v>
      </c>
      <c r="BO251" s="83" t="s">
        <v>72</v>
      </c>
    </row>
    <row r="252" spans="1:67" ht="13.5" thickBot="1" x14ac:dyDescent="0.25">
      <c r="B252" s="25"/>
      <c r="C252" s="25"/>
      <c r="E252" s="39" t="s">
        <v>62</v>
      </c>
      <c r="F252" s="40">
        <f>AVERAGE(F218:F251)</f>
        <v>4928.5714285714284</v>
      </c>
      <c r="G252" s="26"/>
      <c r="H252" s="210" t="s">
        <v>309</v>
      </c>
      <c r="I252" s="211"/>
      <c r="J252" s="22">
        <f t="shared" ref="J252:BN252" si="159">SUM(COUNTIF(J218:J251,"&gt;×"))</f>
        <v>21</v>
      </c>
      <c r="K252" s="22">
        <f t="shared" si="159"/>
        <v>18</v>
      </c>
      <c r="L252" s="22">
        <f t="shared" si="159"/>
        <v>19</v>
      </c>
      <c r="M252" s="22">
        <f t="shared" si="159"/>
        <v>5</v>
      </c>
      <c r="N252" s="22">
        <f t="shared" si="159"/>
        <v>3</v>
      </c>
      <c r="O252" s="22">
        <f t="shared" si="159"/>
        <v>0</v>
      </c>
      <c r="P252" s="22">
        <f>SUM(COUNTIF(P218:P251,"&gt;×"))</f>
        <v>0</v>
      </c>
      <c r="Q252" s="22">
        <f>SUM(COUNTIF(Q218:Q251,"&gt;×"))</f>
        <v>0</v>
      </c>
      <c r="R252" s="22">
        <f t="shared" si="159"/>
        <v>0</v>
      </c>
      <c r="S252" s="22">
        <f t="shared" ref="S252:AG252" si="160">SUM(COUNTIF(S218:S251,"&gt;×"))</f>
        <v>0</v>
      </c>
      <c r="T252" s="22">
        <f t="shared" si="160"/>
        <v>0</v>
      </c>
      <c r="U252" s="22">
        <f>SUM(COUNTIF(U218:U251,"&gt;×"))</f>
        <v>0</v>
      </c>
      <c r="V252" s="22">
        <f>SUM(COUNTIF(V218:V251,"&gt;×"))</f>
        <v>0</v>
      </c>
      <c r="W252" s="22">
        <f>SUM(COUNTIF(W218:W251,"&gt;×"))</f>
        <v>0</v>
      </c>
      <c r="X252" s="22">
        <f>SUM(COUNTIF(X218:X251,"&gt;×"))</f>
        <v>0</v>
      </c>
      <c r="Y252" s="22">
        <f t="shared" si="160"/>
        <v>0</v>
      </c>
      <c r="Z252" s="22">
        <f>SUM(COUNTIF(Z218:Z251,"&gt;×"))</f>
        <v>0</v>
      </c>
      <c r="AA252" s="22">
        <f>SUM(COUNTIF(AA218:AA251,"&gt;×"))</f>
        <v>1</v>
      </c>
      <c r="AB252" s="22">
        <f>SUM(COUNTIF(AB243:AB251,"&gt;×"))</f>
        <v>0</v>
      </c>
      <c r="AC252" s="22">
        <f>SUM(COUNTIF(AC243:AC251,"&gt;×"))</f>
        <v>0</v>
      </c>
      <c r="AD252" s="22">
        <f t="shared" si="160"/>
        <v>0</v>
      </c>
      <c r="AE252" s="22">
        <f t="shared" si="160"/>
        <v>0</v>
      </c>
      <c r="AF252" s="22">
        <f t="shared" si="160"/>
        <v>0</v>
      </c>
      <c r="AG252" s="22">
        <f t="shared" si="160"/>
        <v>3</v>
      </c>
      <c r="AH252" s="22">
        <f t="shared" si="159"/>
        <v>0</v>
      </c>
      <c r="AI252" s="22">
        <f t="shared" si="159"/>
        <v>0</v>
      </c>
      <c r="AJ252" s="22">
        <f t="shared" si="159"/>
        <v>1</v>
      </c>
      <c r="AK252" s="22">
        <f t="shared" si="159"/>
        <v>1</v>
      </c>
      <c r="AL252" s="22">
        <f t="shared" si="159"/>
        <v>1</v>
      </c>
      <c r="AM252" s="22">
        <f t="shared" si="159"/>
        <v>0</v>
      </c>
      <c r="AN252" s="22">
        <f t="shared" si="159"/>
        <v>0</v>
      </c>
      <c r="AO252" s="22">
        <f t="shared" si="159"/>
        <v>0</v>
      </c>
      <c r="AP252" s="22">
        <f t="shared" si="159"/>
        <v>0</v>
      </c>
      <c r="AQ252" s="22">
        <f>SUM(COUNTIF(AQ218:AQ251,"&gt;×"))</f>
        <v>7</v>
      </c>
      <c r="AR252" s="22">
        <f t="shared" si="159"/>
        <v>1</v>
      </c>
      <c r="AS252" s="22">
        <f t="shared" si="159"/>
        <v>1</v>
      </c>
      <c r="AT252" s="22">
        <f t="shared" si="159"/>
        <v>0</v>
      </c>
      <c r="AU252" s="22">
        <f t="shared" si="159"/>
        <v>0</v>
      </c>
      <c r="AV252" s="22">
        <f t="shared" si="159"/>
        <v>1</v>
      </c>
      <c r="AW252" s="22">
        <f t="shared" si="159"/>
        <v>1</v>
      </c>
      <c r="AX252" s="22">
        <f t="shared" si="159"/>
        <v>0</v>
      </c>
      <c r="AY252" s="22">
        <f t="shared" si="159"/>
        <v>0</v>
      </c>
      <c r="AZ252" s="22">
        <f t="shared" si="159"/>
        <v>0</v>
      </c>
      <c r="BA252" s="22">
        <f t="shared" si="159"/>
        <v>0</v>
      </c>
      <c r="BB252" s="22">
        <f t="shared" si="159"/>
        <v>0</v>
      </c>
      <c r="BC252" s="22">
        <f t="shared" si="159"/>
        <v>0</v>
      </c>
      <c r="BD252" s="22">
        <f t="shared" si="159"/>
        <v>0</v>
      </c>
      <c r="BE252" s="22">
        <f t="shared" si="159"/>
        <v>0</v>
      </c>
      <c r="BF252" s="22">
        <f t="shared" si="159"/>
        <v>0</v>
      </c>
      <c r="BG252" s="22">
        <f t="shared" si="159"/>
        <v>0</v>
      </c>
      <c r="BH252" s="22">
        <f t="shared" si="159"/>
        <v>0</v>
      </c>
      <c r="BI252" s="22">
        <f t="shared" si="159"/>
        <v>0</v>
      </c>
      <c r="BJ252" s="22">
        <f t="shared" si="159"/>
        <v>0</v>
      </c>
      <c r="BK252" s="22">
        <f t="shared" si="159"/>
        <v>0</v>
      </c>
      <c r="BL252" s="22">
        <f t="shared" si="159"/>
        <v>0</v>
      </c>
      <c r="BM252" s="22">
        <f t="shared" si="159"/>
        <v>0</v>
      </c>
      <c r="BN252" s="22">
        <f t="shared" si="159"/>
        <v>0</v>
      </c>
      <c r="BO252" s="82">
        <f>SUM(COUNTIF(BO218:BO251,"&gt;×"))</f>
        <v>0</v>
      </c>
    </row>
    <row r="253" spans="1:67" ht="13.5" thickBot="1" x14ac:dyDescent="0.25">
      <c r="B253" s="25"/>
      <c r="C253" s="25"/>
      <c r="D253" s="25"/>
      <c r="E253" s="25"/>
      <c r="F253" s="41"/>
      <c r="G253" s="26"/>
      <c r="H253" s="212" t="s">
        <v>64</v>
      </c>
      <c r="I253" s="213"/>
      <c r="J253" s="42">
        <f t="shared" ref="J253:BN253" si="161">SUM(J252+J207)</f>
        <v>96</v>
      </c>
      <c r="K253" s="42">
        <f t="shared" si="161"/>
        <v>82</v>
      </c>
      <c r="L253" s="42">
        <f t="shared" si="161"/>
        <v>61</v>
      </c>
      <c r="M253" s="42">
        <f t="shared" si="161"/>
        <v>36</v>
      </c>
      <c r="N253" s="42">
        <f t="shared" si="161"/>
        <v>6</v>
      </c>
      <c r="O253" s="42">
        <f t="shared" si="161"/>
        <v>0</v>
      </c>
      <c r="P253" s="42">
        <f>SUM(P252+P207)</f>
        <v>0</v>
      </c>
      <c r="Q253" s="42">
        <f>SUM(Q252+Q207)</f>
        <v>0</v>
      </c>
      <c r="R253" s="42">
        <f t="shared" si="161"/>
        <v>0</v>
      </c>
      <c r="S253" s="42">
        <f t="shared" ref="S253:AG253" si="162">SUM(S252+S207)</f>
        <v>0</v>
      </c>
      <c r="T253" s="42">
        <f t="shared" si="162"/>
        <v>0</v>
      </c>
      <c r="U253" s="42">
        <f>SUM(U252+U207)</f>
        <v>0</v>
      </c>
      <c r="V253" s="42">
        <f>SUM(V252+V207)</f>
        <v>2</v>
      </c>
      <c r="W253" s="42">
        <f>SUM(W252+W207)</f>
        <v>0</v>
      </c>
      <c r="X253" s="42">
        <f>SUM(X252+X207)</f>
        <v>0</v>
      </c>
      <c r="Y253" s="42">
        <f t="shared" si="162"/>
        <v>0</v>
      </c>
      <c r="Z253" s="42">
        <f>SUM(Z252+Z207)</f>
        <v>14</v>
      </c>
      <c r="AA253" s="42">
        <f>SUM(AA252+AA207)</f>
        <v>1</v>
      </c>
      <c r="AB253" s="42">
        <f>SUM(AB252+AB232)</f>
        <v>0</v>
      </c>
      <c r="AC253" s="42">
        <f>SUM(AC252+AC232)</f>
        <v>0</v>
      </c>
      <c r="AD253" s="42">
        <f t="shared" si="162"/>
        <v>0</v>
      </c>
      <c r="AE253" s="42">
        <f t="shared" si="162"/>
        <v>0</v>
      </c>
      <c r="AF253" s="42">
        <f t="shared" si="162"/>
        <v>0</v>
      </c>
      <c r="AG253" s="42">
        <f t="shared" si="162"/>
        <v>3</v>
      </c>
      <c r="AH253" s="42">
        <f t="shared" si="161"/>
        <v>0</v>
      </c>
      <c r="AI253" s="42">
        <f t="shared" si="161"/>
        <v>0</v>
      </c>
      <c r="AJ253" s="42">
        <f t="shared" si="161"/>
        <v>13</v>
      </c>
      <c r="AK253" s="42">
        <f t="shared" si="161"/>
        <v>7</v>
      </c>
      <c r="AL253" s="42">
        <f t="shared" si="161"/>
        <v>13</v>
      </c>
      <c r="AM253" s="42">
        <f t="shared" si="161"/>
        <v>4</v>
      </c>
      <c r="AN253" s="42">
        <f t="shared" si="161"/>
        <v>9</v>
      </c>
      <c r="AO253" s="42">
        <f t="shared" si="161"/>
        <v>12</v>
      </c>
      <c r="AP253" s="42">
        <f t="shared" si="161"/>
        <v>2</v>
      </c>
      <c r="AQ253" s="42">
        <f>SUM(AQ252+AQ207)</f>
        <v>40</v>
      </c>
      <c r="AR253" s="42">
        <f t="shared" si="161"/>
        <v>2</v>
      </c>
      <c r="AS253" s="42">
        <f t="shared" si="161"/>
        <v>8</v>
      </c>
      <c r="AT253" s="42">
        <f t="shared" si="161"/>
        <v>2</v>
      </c>
      <c r="AU253" s="42">
        <f t="shared" si="161"/>
        <v>1</v>
      </c>
      <c r="AV253" s="42">
        <f t="shared" si="161"/>
        <v>1</v>
      </c>
      <c r="AW253" s="42">
        <f t="shared" si="161"/>
        <v>6</v>
      </c>
      <c r="AX253" s="42">
        <f t="shared" si="161"/>
        <v>2</v>
      </c>
      <c r="AY253" s="42">
        <f t="shared" si="161"/>
        <v>4</v>
      </c>
      <c r="AZ253" s="42">
        <f t="shared" si="161"/>
        <v>2</v>
      </c>
      <c r="BA253" s="42">
        <f t="shared" si="161"/>
        <v>1</v>
      </c>
      <c r="BB253" s="42">
        <f t="shared" si="161"/>
        <v>17</v>
      </c>
      <c r="BC253" s="42">
        <f t="shared" si="161"/>
        <v>14</v>
      </c>
      <c r="BD253" s="42">
        <f t="shared" si="161"/>
        <v>3</v>
      </c>
      <c r="BE253" s="42">
        <f t="shared" si="161"/>
        <v>18</v>
      </c>
      <c r="BF253" s="42">
        <f t="shared" si="161"/>
        <v>14</v>
      </c>
      <c r="BG253" s="42">
        <f t="shared" si="161"/>
        <v>12</v>
      </c>
      <c r="BH253" s="42">
        <f t="shared" si="161"/>
        <v>12</v>
      </c>
      <c r="BI253" s="42">
        <f t="shared" si="161"/>
        <v>9</v>
      </c>
      <c r="BJ253" s="42">
        <f t="shared" si="161"/>
        <v>8</v>
      </c>
      <c r="BK253" s="42">
        <f t="shared" si="161"/>
        <v>3</v>
      </c>
      <c r="BL253" s="42">
        <f t="shared" si="161"/>
        <v>2</v>
      </c>
      <c r="BM253" s="42">
        <f t="shared" si="161"/>
        <v>2</v>
      </c>
      <c r="BN253" s="42">
        <f t="shared" si="161"/>
        <v>2</v>
      </c>
      <c r="BO253" s="88">
        <f>SUM(BO252+BO207)</f>
        <v>0</v>
      </c>
    </row>
    <row r="254" spans="1:67" x14ac:dyDescent="0.2">
      <c r="A254" s="25"/>
      <c r="B254" s="25"/>
      <c r="F254" s="41"/>
      <c r="G254" s="26"/>
      <c r="H254" s="210" t="s">
        <v>310</v>
      </c>
      <c r="I254" s="211"/>
      <c r="J254" s="43">
        <f t="shared" ref="J254:BN254" si="163">SUM(COUNTIF(J218:J251,"&gt;=幹事"))</f>
        <v>5</v>
      </c>
      <c r="K254" s="43">
        <f t="shared" si="163"/>
        <v>4</v>
      </c>
      <c r="L254" s="43">
        <f t="shared" si="163"/>
        <v>3</v>
      </c>
      <c r="M254" s="43">
        <f t="shared" si="163"/>
        <v>2</v>
      </c>
      <c r="N254" s="43">
        <f t="shared" si="163"/>
        <v>0</v>
      </c>
      <c r="O254" s="43">
        <f t="shared" si="163"/>
        <v>0</v>
      </c>
      <c r="P254" s="43">
        <f>SUM(COUNTIF(P218:P251,"&gt;=幹事"))</f>
        <v>0</v>
      </c>
      <c r="Q254" s="43">
        <f>SUM(COUNTIF(Q218:Q251,"&gt;=幹事"))</f>
        <v>0</v>
      </c>
      <c r="R254" s="43">
        <f t="shared" si="163"/>
        <v>0</v>
      </c>
      <c r="S254" s="43">
        <f t="shared" ref="S254:AG254" si="164">SUM(COUNTIF(S218:S251,"&gt;=幹事"))</f>
        <v>0</v>
      </c>
      <c r="T254" s="43">
        <f t="shared" si="164"/>
        <v>0</v>
      </c>
      <c r="U254" s="43">
        <f>SUM(COUNTIF(U218:U251,"&gt;=幹事"))</f>
        <v>0</v>
      </c>
      <c r="V254" s="43">
        <f>SUM(COUNTIF(V218:V251,"&gt;=幹事"))</f>
        <v>0</v>
      </c>
      <c r="W254" s="43">
        <f>SUM(COUNTIF(W218:W251,"&gt;=幹事"))</f>
        <v>0</v>
      </c>
      <c r="X254" s="43">
        <f>SUM(COUNTIF(X218:X251,"&gt;=幹事"))</f>
        <v>0</v>
      </c>
      <c r="Y254" s="43">
        <f t="shared" si="164"/>
        <v>0</v>
      </c>
      <c r="Z254" s="43">
        <f>SUM(COUNTIF(Z218:Z251,"&gt;=幹事"))</f>
        <v>0</v>
      </c>
      <c r="AA254" s="43">
        <f>SUM(COUNTIF(AA218:AA251,"&gt;=幹事"))</f>
        <v>0</v>
      </c>
      <c r="AB254" s="43">
        <f>SUM(COUNTIF(AB243:AB251,"&gt;=幹事"))</f>
        <v>0</v>
      </c>
      <c r="AC254" s="43">
        <f>SUM(COUNTIF(AC243:AC251,"&gt;=幹事"))</f>
        <v>0</v>
      </c>
      <c r="AD254" s="43">
        <f t="shared" si="164"/>
        <v>0</v>
      </c>
      <c r="AE254" s="43">
        <f t="shared" si="164"/>
        <v>0</v>
      </c>
      <c r="AF254" s="43">
        <f t="shared" si="164"/>
        <v>0</v>
      </c>
      <c r="AG254" s="43">
        <f t="shared" si="164"/>
        <v>1</v>
      </c>
      <c r="AH254" s="43">
        <f t="shared" si="163"/>
        <v>0</v>
      </c>
      <c r="AI254" s="43">
        <f t="shared" si="163"/>
        <v>0</v>
      </c>
      <c r="AJ254" s="43">
        <f t="shared" si="163"/>
        <v>1</v>
      </c>
      <c r="AK254" s="43">
        <f t="shared" si="163"/>
        <v>0</v>
      </c>
      <c r="AL254" s="43">
        <f t="shared" si="163"/>
        <v>1</v>
      </c>
      <c r="AM254" s="43">
        <f t="shared" si="163"/>
        <v>0</v>
      </c>
      <c r="AN254" s="43">
        <f t="shared" si="163"/>
        <v>0</v>
      </c>
      <c r="AO254" s="43">
        <f t="shared" si="163"/>
        <v>0</v>
      </c>
      <c r="AP254" s="43">
        <f t="shared" si="163"/>
        <v>0</v>
      </c>
      <c r="AQ254" s="43">
        <f>SUM(COUNTIF(AQ218:AQ251,"&gt;=幹事"))</f>
        <v>3</v>
      </c>
      <c r="AR254" s="43">
        <f t="shared" si="163"/>
        <v>0</v>
      </c>
      <c r="AS254" s="43">
        <f t="shared" si="163"/>
        <v>1</v>
      </c>
      <c r="AT254" s="43">
        <f t="shared" si="163"/>
        <v>0</v>
      </c>
      <c r="AU254" s="43">
        <f t="shared" si="163"/>
        <v>0</v>
      </c>
      <c r="AV254" s="43">
        <f t="shared" si="163"/>
        <v>0</v>
      </c>
      <c r="AW254" s="43">
        <f t="shared" si="163"/>
        <v>0</v>
      </c>
      <c r="AX254" s="43">
        <f t="shared" si="163"/>
        <v>0</v>
      </c>
      <c r="AY254" s="43">
        <f t="shared" si="163"/>
        <v>0</v>
      </c>
      <c r="AZ254" s="43">
        <f t="shared" si="163"/>
        <v>0</v>
      </c>
      <c r="BA254" s="43">
        <f t="shared" si="163"/>
        <v>0</v>
      </c>
      <c r="BB254" s="43">
        <f t="shared" si="163"/>
        <v>0</v>
      </c>
      <c r="BC254" s="43">
        <f t="shared" si="163"/>
        <v>0</v>
      </c>
      <c r="BD254" s="43">
        <f t="shared" si="163"/>
        <v>0</v>
      </c>
      <c r="BE254" s="43">
        <f t="shared" si="163"/>
        <v>0</v>
      </c>
      <c r="BF254" s="43">
        <f t="shared" si="163"/>
        <v>0</v>
      </c>
      <c r="BG254" s="43">
        <f t="shared" si="163"/>
        <v>0</v>
      </c>
      <c r="BH254" s="43">
        <f t="shared" si="163"/>
        <v>0</v>
      </c>
      <c r="BI254" s="43">
        <f t="shared" si="163"/>
        <v>0</v>
      </c>
      <c r="BJ254" s="43">
        <f t="shared" si="163"/>
        <v>0</v>
      </c>
      <c r="BK254" s="43">
        <f t="shared" si="163"/>
        <v>0</v>
      </c>
      <c r="BL254" s="43">
        <f t="shared" si="163"/>
        <v>0</v>
      </c>
      <c r="BM254" s="43">
        <f t="shared" si="163"/>
        <v>0</v>
      </c>
      <c r="BN254" s="43">
        <f t="shared" si="163"/>
        <v>0</v>
      </c>
      <c r="BO254" s="86">
        <f>SUM(COUNTIF(BO218:BO251,"&gt;=幹事"))</f>
        <v>0</v>
      </c>
    </row>
    <row r="255" spans="1:67" ht="13.5" thickBot="1" x14ac:dyDescent="0.25">
      <c r="A255" s="25"/>
      <c r="B255" s="25"/>
      <c r="F255" s="41"/>
      <c r="G255" s="26"/>
      <c r="H255" s="212" t="s">
        <v>66</v>
      </c>
      <c r="I255" s="213"/>
      <c r="J255" s="69">
        <f t="shared" ref="J255:BN255" si="165">SUM(J254+J209)</f>
        <v>16</v>
      </c>
      <c r="K255" s="69">
        <f t="shared" si="165"/>
        <v>13</v>
      </c>
      <c r="L255" s="69">
        <f t="shared" si="165"/>
        <v>9</v>
      </c>
      <c r="M255" s="69">
        <f t="shared" si="165"/>
        <v>10</v>
      </c>
      <c r="N255" s="69">
        <f t="shared" si="165"/>
        <v>1</v>
      </c>
      <c r="O255" s="69">
        <f t="shared" si="165"/>
        <v>0</v>
      </c>
      <c r="P255" s="69">
        <f>SUM(P254+P209)</f>
        <v>0</v>
      </c>
      <c r="Q255" s="69">
        <f>SUM(Q254+Q209)</f>
        <v>0</v>
      </c>
      <c r="R255" s="69">
        <f t="shared" si="165"/>
        <v>0</v>
      </c>
      <c r="S255" s="69">
        <f t="shared" ref="S255:AG255" si="166">SUM(S254+S209)</f>
        <v>0</v>
      </c>
      <c r="T255" s="69">
        <f t="shared" si="166"/>
        <v>0</v>
      </c>
      <c r="U255" s="69">
        <f>SUM(U254+U209)</f>
        <v>0</v>
      </c>
      <c r="V255" s="69">
        <f>SUM(V254+V209)</f>
        <v>0</v>
      </c>
      <c r="W255" s="69">
        <f>SUM(W254+W209)</f>
        <v>0</v>
      </c>
      <c r="X255" s="69">
        <f>SUM(X254+X209)</f>
        <v>0</v>
      </c>
      <c r="Y255" s="69">
        <f t="shared" si="166"/>
        <v>0</v>
      </c>
      <c r="Z255" s="69">
        <f>SUM(Z254+Z209)</f>
        <v>2</v>
      </c>
      <c r="AA255" s="69">
        <f>SUM(AA254+AA209)</f>
        <v>0</v>
      </c>
      <c r="AB255" s="69">
        <f>SUM(AB254+AB234)</f>
        <v>0</v>
      </c>
      <c r="AC255" s="69">
        <f>SUM(AC254+AC234)</f>
        <v>0</v>
      </c>
      <c r="AD255" s="69">
        <f t="shared" si="166"/>
        <v>0</v>
      </c>
      <c r="AE255" s="69">
        <f t="shared" si="166"/>
        <v>0</v>
      </c>
      <c r="AF255" s="69">
        <f t="shared" si="166"/>
        <v>0</v>
      </c>
      <c r="AG255" s="69">
        <f t="shared" si="166"/>
        <v>1</v>
      </c>
      <c r="AH255" s="69">
        <f t="shared" si="165"/>
        <v>0</v>
      </c>
      <c r="AI255" s="69">
        <f t="shared" si="165"/>
        <v>0</v>
      </c>
      <c r="AJ255" s="69">
        <f t="shared" si="165"/>
        <v>3</v>
      </c>
      <c r="AK255" s="69">
        <f t="shared" si="165"/>
        <v>3</v>
      </c>
      <c r="AL255" s="69">
        <f t="shared" si="165"/>
        <v>4</v>
      </c>
      <c r="AM255" s="69">
        <f t="shared" si="165"/>
        <v>1</v>
      </c>
      <c r="AN255" s="69">
        <f t="shared" si="165"/>
        <v>3</v>
      </c>
      <c r="AO255" s="69">
        <f t="shared" si="165"/>
        <v>4</v>
      </c>
      <c r="AP255" s="69">
        <f t="shared" si="165"/>
        <v>0</v>
      </c>
      <c r="AQ255" s="69">
        <f>SUM(AQ254+AQ209)</f>
        <v>10</v>
      </c>
      <c r="AR255" s="69">
        <f t="shared" si="165"/>
        <v>0</v>
      </c>
      <c r="AS255" s="69">
        <f t="shared" si="165"/>
        <v>2</v>
      </c>
      <c r="AT255" s="69">
        <f t="shared" si="165"/>
        <v>0</v>
      </c>
      <c r="AU255" s="69">
        <f t="shared" si="165"/>
        <v>0</v>
      </c>
      <c r="AV255" s="69">
        <f t="shared" si="165"/>
        <v>0</v>
      </c>
      <c r="AW255" s="69">
        <f t="shared" si="165"/>
        <v>1</v>
      </c>
      <c r="AX255" s="69">
        <f t="shared" si="165"/>
        <v>1</v>
      </c>
      <c r="AY255" s="69">
        <f t="shared" si="165"/>
        <v>1</v>
      </c>
      <c r="AZ255" s="69">
        <f t="shared" si="165"/>
        <v>0</v>
      </c>
      <c r="BA255" s="69">
        <f t="shared" si="165"/>
        <v>0</v>
      </c>
      <c r="BB255" s="69">
        <f t="shared" si="165"/>
        <v>3</v>
      </c>
      <c r="BC255" s="69">
        <f t="shared" si="165"/>
        <v>2</v>
      </c>
      <c r="BD255" s="69">
        <f t="shared" si="165"/>
        <v>1</v>
      </c>
      <c r="BE255" s="69">
        <f t="shared" si="165"/>
        <v>1</v>
      </c>
      <c r="BF255" s="69">
        <f t="shared" si="165"/>
        <v>2</v>
      </c>
      <c r="BG255" s="69">
        <f t="shared" si="165"/>
        <v>2</v>
      </c>
      <c r="BH255" s="69">
        <f t="shared" si="165"/>
        <v>1</v>
      </c>
      <c r="BI255" s="69">
        <f t="shared" si="165"/>
        <v>0</v>
      </c>
      <c r="BJ255" s="69">
        <f t="shared" si="165"/>
        <v>1</v>
      </c>
      <c r="BK255" s="69">
        <f t="shared" si="165"/>
        <v>0</v>
      </c>
      <c r="BL255" s="69">
        <f t="shared" si="165"/>
        <v>0</v>
      </c>
      <c r="BM255" s="69">
        <f t="shared" si="165"/>
        <v>0</v>
      </c>
      <c r="BN255" s="69">
        <f t="shared" si="165"/>
        <v>0</v>
      </c>
      <c r="BO255" s="89">
        <f>SUM(BO254+BO209)</f>
        <v>0</v>
      </c>
    </row>
    <row r="256" spans="1:67" ht="17" thickBot="1" x14ac:dyDescent="0.3">
      <c r="D256" s="4"/>
      <c r="E256" s="4"/>
    </row>
    <row r="257" spans="1:67" x14ac:dyDescent="0.2">
      <c r="I257" t="s">
        <v>649</v>
      </c>
      <c r="J257" s="44" t="s">
        <v>52</v>
      </c>
      <c r="K257" s="7" t="s">
        <v>52</v>
      </c>
      <c r="L257" s="7"/>
      <c r="M257" s="7"/>
      <c r="N257" s="7"/>
      <c r="O257" s="7"/>
      <c r="P257" s="45" t="s">
        <v>49</v>
      </c>
      <c r="Q257" s="7" t="s">
        <v>71</v>
      </c>
      <c r="R257" s="7"/>
      <c r="S257" s="46"/>
      <c r="T257" s="77"/>
      <c r="U257" s="7" t="s">
        <v>168</v>
      </c>
      <c r="V257" s="7"/>
      <c r="W257" s="7"/>
      <c r="X257" s="7"/>
      <c r="Y257" s="7"/>
      <c r="Z257" s="46"/>
      <c r="AA257"/>
      <c r="AB257"/>
      <c r="AC257"/>
      <c r="AD257"/>
      <c r="AF257"/>
      <c r="AG257"/>
      <c r="AI257"/>
      <c r="AJ257"/>
      <c r="AK257"/>
      <c r="AM257"/>
      <c r="AN257"/>
      <c r="AO257"/>
      <c r="AQ257"/>
      <c r="AR257"/>
      <c r="AS257"/>
      <c r="AT257"/>
      <c r="AU257"/>
      <c r="AW257"/>
      <c r="AX257"/>
      <c r="AY257"/>
      <c r="BA257"/>
      <c r="BB257"/>
      <c r="BC257"/>
      <c r="BD257"/>
      <c r="BE257"/>
      <c r="BF257"/>
      <c r="BG257"/>
      <c r="BH257"/>
      <c r="BI257"/>
      <c r="BK257"/>
      <c r="BL257"/>
      <c r="BM257"/>
      <c r="BN257"/>
      <c r="BO257"/>
    </row>
    <row r="258" spans="1:67" x14ac:dyDescent="0.2">
      <c r="J258" s="47" t="s">
        <v>69</v>
      </c>
      <c r="K258" s="48" t="s">
        <v>70</v>
      </c>
      <c r="L258" s="48"/>
      <c r="M258" s="48"/>
      <c r="N258" s="48"/>
      <c r="O258" s="48"/>
      <c r="P258" s="75" t="s">
        <v>67</v>
      </c>
      <c r="Q258" s="49" t="s">
        <v>68</v>
      </c>
      <c r="R258" s="50"/>
      <c r="S258" s="51"/>
      <c r="T258" s="76"/>
      <c r="U258" s="49"/>
      <c r="V258" s="50"/>
      <c r="W258" s="50"/>
      <c r="X258" s="50"/>
      <c r="Y258" s="50"/>
      <c r="Z258" s="51"/>
      <c r="AA258"/>
      <c r="AB258"/>
      <c r="AC258"/>
      <c r="AD258"/>
      <c r="AF258"/>
      <c r="AG258"/>
      <c r="AI258"/>
      <c r="AJ258"/>
      <c r="AK258"/>
      <c r="AM258"/>
      <c r="AN258"/>
      <c r="AO258"/>
      <c r="AQ258"/>
      <c r="AR258"/>
      <c r="AS258"/>
      <c r="AT258"/>
      <c r="AU258"/>
      <c r="AW258"/>
      <c r="AX258"/>
      <c r="AY258"/>
      <c r="BA258"/>
      <c r="BB258"/>
      <c r="BC258"/>
      <c r="BD258"/>
      <c r="BE258"/>
      <c r="BF258"/>
      <c r="BG258"/>
      <c r="BH258"/>
      <c r="BI258"/>
      <c r="BK258"/>
      <c r="BL258"/>
      <c r="BM258"/>
      <c r="BN258"/>
      <c r="BO258"/>
    </row>
    <row r="259" spans="1:67" ht="13.5" thickBot="1" x14ac:dyDescent="0.25">
      <c r="J259" s="78" t="s">
        <v>167</v>
      </c>
      <c r="K259" s="52" t="s">
        <v>1002</v>
      </c>
      <c r="L259" s="53"/>
      <c r="M259" s="54"/>
      <c r="N259" s="54"/>
      <c r="O259" s="54"/>
      <c r="P259" s="55" t="s">
        <v>72</v>
      </c>
      <c r="Q259" s="52" t="s">
        <v>73</v>
      </c>
      <c r="R259" s="53"/>
      <c r="S259" s="56"/>
      <c r="T259" s="55"/>
      <c r="U259" s="52"/>
      <c r="V259" s="53"/>
      <c r="W259" s="53"/>
      <c r="X259" s="53"/>
      <c r="Y259" s="53"/>
      <c r="Z259" s="56"/>
      <c r="AA259"/>
      <c r="AB259"/>
      <c r="AC259"/>
      <c r="AD259"/>
      <c r="AF259"/>
      <c r="AG259"/>
      <c r="AI259"/>
      <c r="AJ259"/>
      <c r="AK259"/>
      <c r="AM259"/>
      <c r="AN259"/>
      <c r="AO259"/>
      <c r="AQ259"/>
      <c r="AR259"/>
      <c r="AS259"/>
      <c r="AT259"/>
      <c r="AU259"/>
      <c r="AW259"/>
      <c r="AX259"/>
      <c r="AY259"/>
      <c r="BA259"/>
      <c r="BB259"/>
      <c r="BC259"/>
      <c r="BD259"/>
      <c r="BE259"/>
      <c r="BF259"/>
      <c r="BG259"/>
      <c r="BH259"/>
      <c r="BI259"/>
      <c r="BK259"/>
      <c r="BL259"/>
      <c r="BM259"/>
      <c r="BN259"/>
      <c r="BO259"/>
    </row>
    <row r="260" spans="1:67" ht="17" thickBot="1" x14ac:dyDescent="0.3">
      <c r="D260" s="4"/>
      <c r="E260" s="4"/>
    </row>
    <row r="261" spans="1:67" x14ac:dyDescent="0.2">
      <c r="A261" s="247" t="s">
        <v>1</v>
      </c>
      <c r="B261" s="216" t="s">
        <v>3</v>
      </c>
      <c r="C261" s="216" t="s">
        <v>5</v>
      </c>
      <c r="D261" s="216" t="str">
        <f>D5</f>
        <v>住所／情報(2023/1/1全確認)</v>
      </c>
      <c r="E261" s="228" t="str">
        <f>E5</f>
        <v>URL(公式HPのみ)
(2024/1/1全確認)</v>
      </c>
      <c r="F261" s="230" t="s">
        <v>7</v>
      </c>
      <c r="G261" s="216" t="s">
        <v>9</v>
      </c>
      <c r="H261" s="218" t="s">
        <v>11</v>
      </c>
      <c r="I261" s="220" t="s">
        <v>13</v>
      </c>
      <c r="J261" s="7" t="s">
        <v>14</v>
      </c>
      <c r="K261" s="7"/>
      <c r="L261" s="8"/>
      <c r="M261" s="8"/>
      <c r="N261" s="8"/>
      <c r="O261" s="8"/>
      <c r="P261" s="7"/>
      <c r="Q261" s="7"/>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7"/>
      <c r="AR261" s="8"/>
      <c r="AS261" s="8"/>
      <c r="AT261" s="8"/>
      <c r="AU261" s="8"/>
      <c r="AV261" s="8"/>
      <c r="AW261" s="8"/>
      <c r="AX261" s="8"/>
      <c r="AY261" s="8"/>
      <c r="AZ261" s="8"/>
      <c r="BA261" s="8"/>
      <c r="BB261" s="7"/>
      <c r="BC261" s="8"/>
      <c r="BD261" s="8"/>
      <c r="BE261" s="8"/>
      <c r="BF261" s="8"/>
      <c r="BG261" s="8"/>
      <c r="BH261" s="8"/>
      <c r="BI261" s="8"/>
      <c r="BJ261" s="8"/>
      <c r="BK261" s="8"/>
      <c r="BL261" s="8"/>
      <c r="BM261" s="8"/>
      <c r="BN261" s="8"/>
      <c r="BO261" s="9"/>
    </row>
    <row r="262" spans="1:67" s="2" customFormat="1" ht="26.5" thickBot="1" x14ac:dyDescent="0.25">
      <c r="A262" s="248"/>
      <c r="B262" s="217"/>
      <c r="C262" s="217"/>
      <c r="D262" s="217"/>
      <c r="E262" s="229"/>
      <c r="F262" s="231"/>
      <c r="G262" s="217"/>
      <c r="H262" s="219"/>
      <c r="I262" s="221"/>
      <c r="J262" s="10" t="str">
        <f t="shared" ref="J262:BN262" si="167">J6</f>
        <v>Tosh</v>
      </c>
      <c r="K262" s="11" t="str">
        <f t="shared" si="167"/>
        <v>岸野姉</v>
      </c>
      <c r="L262" s="11" t="str">
        <f t="shared" si="167"/>
        <v>善恵姉</v>
      </c>
      <c r="M262" s="11" t="str">
        <f t="shared" si="167"/>
        <v>上野兄</v>
      </c>
      <c r="N262" s="11" t="str">
        <f t="shared" si="167"/>
        <v>Amita
姉</v>
      </c>
      <c r="O262" s="11" t="str">
        <f t="shared" si="167"/>
        <v>長島兄</v>
      </c>
      <c r="P262" s="11" t="str">
        <f t="shared" si="167"/>
        <v>悠姉</v>
      </c>
      <c r="Q262" s="11" t="str">
        <f>Q6</f>
        <v>Tanmay兄</v>
      </c>
      <c r="R262" s="11" t="str">
        <f t="shared" si="167"/>
        <v>前川
浩)兄</v>
      </c>
      <c r="S262" s="11" t="str">
        <f t="shared" ref="S262:AG262" si="168">S6</f>
        <v>前川
紀)姉</v>
      </c>
      <c r="T262" s="11" t="str">
        <f t="shared" si="168"/>
        <v>前川
あ))姉</v>
      </c>
      <c r="U262" s="11" t="str">
        <f>U6</f>
        <v>千恵美姉</v>
      </c>
      <c r="V262" s="11" t="str">
        <f>V6</f>
        <v>柴田兄</v>
      </c>
      <c r="W262" s="11" t="str">
        <f>W6</f>
        <v>須坂姉</v>
      </c>
      <c r="X262" s="11" t="str">
        <f>X6</f>
        <v>勇輝兄</v>
      </c>
      <c r="Y262" s="11" t="str">
        <f t="shared" si="168"/>
        <v>Nimish兄</v>
      </c>
      <c r="Z262" s="71" t="str">
        <f>Z6</f>
        <v>亜紀子姉</v>
      </c>
      <c r="AA262" s="71" t="str">
        <f>AA6</f>
        <v>山田兄</v>
      </c>
      <c r="AB262" s="71"/>
      <c r="AC262" s="71"/>
      <c r="AD262" s="71" t="str">
        <f t="shared" si="168"/>
        <v>原園姉</v>
      </c>
      <c r="AE262" s="71" t="str">
        <f t="shared" si="168"/>
        <v>渡部姉</v>
      </c>
      <c r="AF262" s="71" t="str">
        <f t="shared" si="168"/>
        <v>香織姉</v>
      </c>
      <c r="AG262" s="71" t="str">
        <f t="shared" si="168"/>
        <v>田嶋姉</v>
      </c>
      <c r="AH262" s="71" t="str">
        <f t="shared" si="167"/>
        <v>藤田兄</v>
      </c>
      <c r="AI262" s="71" t="str">
        <f t="shared" si="167"/>
        <v>藤田姉</v>
      </c>
      <c r="AJ262" s="71" t="str">
        <f t="shared" si="167"/>
        <v>佐藤兄</v>
      </c>
      <c r="AK262" s="71" t="str">
        <f t="shared" si="167"/>
        <v>島尾姉</v>
      </c>
      <c r="AL262" s="71" t="str">
        <f t="shared" si="167"/>
        <v>風間兄</v>
      </c>
      <c r="AM262" s="71" t="str">
        <f t="shared" si="167"/>
        <v>風間姉</v>
      </c>
      <c r="AN262" s="71" t="str">
        <f t="shared" si="167"/>
        <v>福田姉</v>
      </c>
      <c r="AO262" s="71" t="str">
        <f t="shared" si="167"/>
        <v>中村兄</v>
      </c>
      <c r="AP262" s="71" t="str">
        <f t="shared" si="167"/>
        <v>名久井兄</v>
      </c>
      <c r="AQ262" s="71" t="str">
        <f>AQ6</f>
        <v>山中兄</v>
      </c>
      <c r="AR262" s="71" t="str">
        <f t="shared" si="167"/>
        <v>山中姉</v>
      </c>
      <c r="AS262" s="71" t="str">
        <f t="shared" si="167"/>
        <v>西宇兄</v>
      </c>
      <c r="AT262" s="71" t="str">
        <f t="shared" si="167"/>
        <v>岡本姉</v>
      </c>
      <c r="AU262" s="71" t="str">
        <f t="shared" si="167"/>
        <v>早川姉</v>
      </c>
      <c r="AV262" s="71" t="str">
        <f t="shared" si="167"/>
        <v>佐奈子姉</v>
      </c>
      <c r="AW262" s="71" t="str">
        <f t="shared" si="167"/>
        <v>秋山姉</v>
      </c>
      <c r="AX262" s="71" t="str">
        <f t="shared" si="167"/>
        <v>田中兄</v>
      </c>
      <c r="AY262" s="71" t="str">
        <f t="shared" si="167"/>
        <v>星島姉</v>
      </c>
      <c r="AZ262" s="71" t="str">
        <f t="shared" si="167"/>
        <v>安谷屋兄</v>
      </c>
      <c r="BA262" s="71" t="str">
        <f t="shared" si="167"/>
        <v>菅谷兄</v>
      </c>
      <c r="BB262" s="71" t="str">
        <f t="shared" si="167"/>
        <v>中嶌姉</v>
      </c>
      <c r="BC262" s="71" t="str">
        <f t="shared" si="167"/>
        <v>井上
(美)姉</v>
      </c>
      <c r="BD262" s="71" t="str">
        <f t="shared" si="167"/>
        <v>徳永兄</v>
      </c>
      <c r="BE262" s="71" t="str">
        <f t="shared" si="167"/>
        <v>崇之兄</v>
      </c>
      <c r="BF262" s="71" t="str">
        <f t="shared" si="167"/>
        <v>金子兄</v>
      </c>
      <c r="BG262" s="71" t="str">
        <f t="shared" si="167"/>
        <v>河野姉</v>
      </c>
      <c r="BH262" s="71" t="str">
        <f t="shared" si="167"/>
        <v>松下姉</v>
      </c>
      <c r="BI262" s="71" t="str">
        <f t="shared" si="167"/>
        <v>薮内姉</v>
      </c>
      <c r="BJ262" s="71" t="str">
        <f t="shared" si="167"/>
        <v>督兄</v>
      </c>
      <c r="BK262" s="71" t="str">
        <f t="shared" si="167"/>
        <v>内住姉</v>
      </c>
      <c r="BL262" s="71" t="str">
        <f t="shared" si="167"/>
        <v>戸谷姉</v>
      </c>
      <c r="BM262" s="71" t="str">
        <f t="shared" si="167"/>
        <v>野村姉</v>
      </c>
      <c r="BN262" s="71" t="str">
        <f t="shared" si="167"/>
        <v>吉川姉</v>
      </c>
      <c r="BO262" s="73">
        <f>BO6</f>
        <v>0</v>
      </c>
    </row>
    <row r="263" spans="1:67" s="2" customFormat="1" ht="14" thickTop="1" thickBot="1" x14ac:dyDescent="0.25">
      <c r="A263" s="261" t="s">
        <v>409</v>
      </c>
      <c r="B263" s="262"/>
      <c r="C263" s="222" t="s">
        <v>412</v>
      </c>
      <c r="D263" s="223"/>
      <c r="E263" s="223"/>
      <c r="F263" s="223"/>
      <c r="G263" s="223"/>
      <c r="H263" s="224"/>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49"/>
    </row>
    <row r="264" spans="1:67" s="25" customFormat="1" ht="91.5" thickTop="1" x14ac:dyDescent="0.2">
      <c r="A264" s="117">
        <v>99</v>
      </c>
      <c r="B264" s="124" t="s">
        <v>410</v>
      </c>
      <c r="C264" s="126" t="s">
        <v>1172</v>
      </c>
      <c r="D264" s="197" t="s">
        <v>1116</v>
      </c>
      <c r="E264" s="31" t="s">
        <v>55</v>
      </c>
      <c r="F264" s="17">
        <v>6000</v>
      </c>
      <c r="G264" s="24">
        <v>41755</v>
      </c>
      <c r="H264" s="19" t="s">
        <v>911</v>
      </c>
      <c r="I264" s="20">
        <f t="shared" ref="I264:I284" si="169">COUNTIF(J264:BO264,"&gt;×")</f>
        <v>5</v>
      </c>
      <c r="J264" s="21" t="s">
        <v>636</v>
      </c>
      <c r="K264" s="21" t="s">
        <v>636</v>
      </c>
      <c r="L264" s="21" t="s">
        <v>160</v>
      </c>
      <c r="M264" s="22" t="s">
        <v>636</v>
      </c>
      <c r="N264" s="22"/>
      <c r="O264" s="22"/>
      <c r="P264" s="21"/>
      <c r="Q264" s="21"/>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1" t="s">
        <v>159</v>
      </c>
      <c r="AR264" s="22"/>
      <c r="AS264" s="22"/>
      <c r="AT264" s="21"/>
      <c r="AU264" s="21"/>
      <c r="AV264" s="21"/>
      <c r="AW264" s="21"/>
      <c r="AX264" s="22"/>
      <c r="AY264" s="22"/>
      <c r="AZ264" s="22"/>
      <c r="BA264" s="22"/>
      <c r="BB264" s="22"/>
      <c r="BC264" s="22"/>
      <c r="BD264" s="22"/>
      <c r="BE264" s="22"/>
      <c r="BF264" s="22"/>
      <c r="BG264" s="22"/>
      <c r="BH264" s="22"/>
      <c r="BI264" s="22"/>
      <c r="BJ264" s="22"/>
      <c r="BK264" s="22"/>
      <c r="BL264" s="22"/>
      <c r="BM264" s="22"/>
      <c r="BN264" s="22"/>
      <c r="BO264" s="82"/>
    </row>
    <row r="265" spans="1:67" s="25" customFormat="1" ht="104" x14ac:dyDescent="0.2">
      <c r="A265" s="23">
        <v>100</v>
      </c>
      <c r="B265" s="27" t="s">
        <v>407</v>
      </c>
      <c r="C265" s="15" t="s">
        <v>411</v>
      </c>
      <c r="D265" s="130" t="s">
        <v>414</v>
      </c>
      <c r="E265" s="31" t="s">
        <v>55</v>
      </c>
      <c r="F265" s="17">
        <v>15120</v>
      </c>
      <c r="G265" s="24">
        <v>41782</v>
      </c>
      <c r="H265" s="19" t="s">
        <v>912</v>
      </c>
      <c r="I265" s="20">
        <f t="shared" si="169"/>
        <v>3</v>
      </c>
      <c r="J265" s="22" t="s">
        <v>637</v>
      </c>
      <c r="K265" s="22" t="s">
        <v>160</v>
      </c>
      <c r="L265" s="22" t="s">
        <v>637</v>
      </c>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82"/>
    </row>
    <row r="266" spans="1:67" s="25" customFormat="1" ht="234" x14ac:dyDescent="0.2">
      <c r="A266" s="23">
        <v>101</v>
      </c>
      <c r="B266" s="27" t="s">
        <v>627</v>
      </c>
      <c r="C266" s="192" t="s">
        <v>1230</v>
      </c>
      <c r="D266" s="138" t="s">
        <v>1228</v>
      </c>
      <c r="E266" s="29" t="s">
        <v>779</v>
      </c>
      <c r="F266" s="17">
        <v>4100</v>
      </c>
      <c r="G266" s="24">
        <v>41803</v>
      </c>
      <c r="H266" s="19" t="s">
        <v>913</v>
      </c>
      <c r="I266" s="20">
        <f t="shared" si="169"/>
        <v>5</v>
      </c>
      <c r="J266" s="22" t="s">
        <v>638</v>
      </c>
      <c r="K266" s="22" t="s">
        <v>638</v>
      </c>
      <c r="L266" s="22" t="s">
        <v>638</v>
      </c>
      <c r="M266" s="22" t="s">
        <v>160</v>
      </c>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t="s">
        <v>638</v>
      </c>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82"/>
    </row>
    <row r="267" spans="1:67" s="25" customFormat="1" ht="143" x14ac:dyDescent="0.2">
      <c r="A267" s="117">
        <v>102</v>
      </c>
      <c r="B267" s="124" t="s">
        <v>628</v>
      </c>
      <c r="C267" s="205" t="s">
        <v>990</v>
      </c>
      <c r="D267" s="197" t="s">
        <v>696</v>
      </c>
      <c r="E267" s="16" t="s">
        <v>780</v>
      </c>
      <c r="F267" s="17">
        <v>4000</v>
      </c>
      <c r="G267" s="24">
        <v>41815</v>
      </c>
      <c r="H267" s="19" t="s">
        <v>644</v>
      </c>
      <c r="I267" s="20">
        <f t="shared" si="169"/>
        <v>4</v>
      </c>
      <c r="J267" s="22" t="s">
        <v>160</v>
      </c>
      <c r="K267" s="22" t="s">
        <v>643</v>
      </c>
      <c r="L267" s="22" t="s">
        <v>643</v>
      </c>
      <c r="M267" s="22"/>
      <c r="N267" s="22"/>
      <c r="O267" s="22"/>
      <c r="P267" s="22"/>
      <c r="Q267" s="22"/>
      <c r="R267" s="22"/>
      <c r="S267" s="22"/>
      <c r="T267" s="22"/>
      <c r="U267" s="22"/>
      <c r="V267" s="22"/>
      <c r="W267" s="22"/>
      <c r="X267" s="22"/>
      <c r="Y267" s="22"/>
      <c r="Z267" s="22"/>
      <c r="AA267" s="22"/>
      <c r="AB267" s="22"/>
      <c r="AC267" s="22"/>
      <c r="AD267" s="22"/>
      <c r="AE267" s="22"/>
      <c r="AF267" s="22"/>
      <c r="AG267" s="22"/>
      <c r="AH267" s="22" t="s">
        <v>643</v>
      </c>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82"/>
    </row>
    <row r="268" spans="1:67" s="25" customFormat="1" ht="91" x14ac:dyDescent="0.2">
      <c r="A268" s="117">
        <v>103</v>
      </c>
      <c r="B268" s="124" t="s">
        <v>639</v>
      </c>
      <c r="C268" s="205" t="s">
        <v>781</v>
      </c>
      <c r="D268" s="137" t="s">
        <v>641</v>
      </c>
      <c r="E268" s="16" t="s">
        <v>640</v>
      </c>
      <c r="F268" s="17">
        <f>2800</f>
        <v>2800</v>
      </c>
      <c r="G268" s="24">
        <v>41860</v>
      </c>
      <c r="H268" s="19" t="s">
        <v>914</v>
      </c>
      <c r="I268" s="20">
        <f t="shared" si="169"/>
        <v>4</v>
      </c>
      <c r="J268" s="22" t="s">
        <v>648</v>
      </c>
      <c r="K268" s="22"/>
      <c r="L268" s="22" t="s">
        <v>648</v>
      </c>
      <c r="M268" s="22"/>
      <c r="N268" s="22" t="s">
        <v>648</v>
      </c>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t="s">
        <v>160</v>
      </c>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82"/>
    </row>
    <row r="269" spans="1:67" s="25" customFormat="1" ht="90.65" customHeight="1" x14ac:dyDescent="0.2">
      <c r="A269" s="23">
        <v>104</v>
      </c>
      <c r="B269" s="27" t="s">
        <v>645</v>
      </c>
      <c r="C269" s="191" t="s">
        <v>1173</v>
      </c>
      <c r="D269" s="130" t="s">
        <v>1174</v>
      </c>
      <c r="E269" s="16" t="s">
        <v>647</v>
      </c>
      <c r="F269" s="17">
        <v>3600</v>
      </c>
      <c r="G269" s="24">
        <v>41880</v>
      </c>
      <c r="H269" s="19" t="s">
        <v>915</v>
      </c>
      <c r="I269" s="20">
        <f t="shared" si="169"/>
        <v>4</v>
      </c>
      <c r="J269" s="22" t="s">
        <v>657</v>
      </c>
      <c r="K269" s="22" t="s">
        <v>160</v>
      </c>
      <c r="L269" s="22" t="s">
        <v>657</v>
      </c>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t="s">
        <v>159</v>
      </c>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82"/>
    </row>
    <row r="270" spans="1:67" s="25" customFormat="1" ht="156" x14ac:dyDescent="0.2">
      <c r="A270" s="117">
        <v>105</v>
      </c>
      <c r="B270" s="124" t="s">
        <v>646</v>
      </c>
      <c r="C270" s="205" t="s">
        <v>1079</v>
      </c>
      <c r="D270" s="197" t="s">
        <v>782</v>
      </c>
      <c r="E270" s="198" t="s">
        <v>653</v>
      </c>
      <c r="F270" s="17">
        <v>2000</v>
      </c>
      <c r="G270" s="24">
        <v>41933</v>
      </c>
      <c r="H270" s="19" t="s">
        <v>916</v>
      </c>
      <c r="I270" s="20">
        <f t="shared" si="169"/>
        <v>3</v>
      </c>
      <c r="J270" s="22" t="s">
        <v>654</v>
      </c>
      <c r="K270" s="22" t="s">
        <v>654</v>
      </c>
      <c r="L270" s="22"/>
      <c r="M270" s="22" t="s">
        <v>160</v>
      </c>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82"/>
    </row>
    <row r="271" spans="1:67" s="25" customFormat="1" ht="91" x14ac:dyDescent="0.2">
      <c r="A271" s="117">
        <v>106</v>
      </c>
      <c r="B271" s="124" t="s">
        <v>651</v>
      </c>
      <c r="C271" s="123" t="s">
        <v>940</v>
      </c>
      <c r="D271" s="197" t="s">
        <v>171</v>
      </c>
      <c r="E271" s="31" t="s">
        <v>55</v>
      </c>
      <c r="F271" s="17">
        <v>6400</v>
      </c>
      <c r="G271" s="24">
        <v>41937</v>
      </c>
      <c r="H271" s="19" t="s">
        <v>917</v>
      </c>
      <c r="I271" s="20">
        <f t="shared" si="169"/>
        <v>7</v>
      </c>
      <c r="J271" s="22" t="s">
        <v>657</v>
      </c>
      <c r="K271" s="22" t="s">
        <v>657</v>
      </c>
      <c r="L271" s="22" t="s">
        <v>160</v>
      </c>
      <c r="M271" s="22" t="s">
        <v>657</v>
      </c>
      <c r="N271" s="22"/>
      <c r="O271" s="22"/>
      <c r="P271" s="22"/>
      <c r="Q271" s="22"/>
      <c r="R271" s="22"/>
      <c r="S271" s="22"/>
      <c r="T271" s="22"/>
      <c r="U271" s="22"/>
      <c r="V271" s="22"/>
      <c r="W271" s="22"/>
      <c r="X271" s="22"/>
      <c r="Y271" s="22"/>
      <c r="Z271" s="22"/>
      <c r="AA271" s="22"/>
      <c r="AB271" s="22"/>
      <c r="AC271" s="22"/>
      <c r="AD271" s="22"/>
      <c r="AE271" s="22"/>
      <c r="AF271" s="22"/>
      <c r="AG271" s="22" t="s">
        <v>159</v>
      </c>
      <c r="AH271" s="22" t="s">
        <v>657</v>
      </c>
      <c r="AI271" s="22" t="s">
        <v>656</v>
      </c>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82"/>
    </row>
    <row r="272" spans="1:67" s="25" customFormat="1" ht="91" x14ac:dyDescent="0.2">
      <c r="A272" s="117">
        <v>107</v>
      </c>
      <c r="B272" s="124" t="s">
        <v>652</v>
      </c>
      <c r="C272" s="205" t="s">
        <v>1231</v>
      </c>
      <c r="D272" s="197" t="s">
        <v>1080</v>
      </c>
      <c r="E272" s="31" t="s">
        <v>55</v>
      </c>
      <c r="F272" s="17">
        <v>5000</v>
      </c>
      <c r="G272" s="24">
        <v>41956</v>
      </c>
      <c r="H272" s="19" t="s">
        <v>918</v>
      </c>
      <c r="I272" s="20">
        <f t="shared" si="169"/>
        <v>6</v>
      </c>
      <c r="J272" s="22" t="s">
        <v>160</v>
      </c>
      <c r="K272" s="22"/>
      <c r="L272" s="22"/>
      <c r="M272" s="22" t="s">
        <v>658</v>
      </c>
      <c r="N272" s="22" t="s">
        <v>658</v>
      </c>
      <c r="O272" s="22"/>
      <c r="P272" s="22"/>
      <c r="Q272" s="22"/>
      <c r="R272" s="22"/>
      <c r="S272" s="22"/>
      <c r="T272" s="22"/>
      <c r="U272" s="22"/>
      <c r="V272" s="22"/>
      <c r="W272" s="22"/>
      <c r="X272" s="22"/>
      <c r="Y272" s="22"/>
      <c r="Z272" s="22"/>
      <c r="AA272" s="22"/>
      <c r="AB272" s="22"/>
      <c r="AC272" s="22"/>
      <c r="AD272" s="22"/>
      <c r="AE272" s="22"/>
      <c r="AF272" s="22"/>
      <c r="AG272" s="22"/>
      <c r="AH272" s="22"/>
      <c r="AI272" s="22"/>
      <c r="AJ272" s="22" t="s">
        <v>658</v>
      </c>
      <c r="AK272" s="22" t="s">
        <v>658</v>
      </c>
      <c r="AL272" s="22"/>
      <c r="AM272" s="22"/>
      <c r="AN272" s="22"/>
      <c r="AO272" s="22"/>
      <c r="AP272" s="22"/>
      <c r="AQ272" s="22" t="s">
        <v>159</v>
      </c>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82"/>
    </row>
    <row r="273" spans="1:67" s="25" customFormat="1" ht="91" x14ac:dyDescent="0.2">
      <c r="A273" s="117">
        <v>108</v>
      </c>
      <c r="B273" s="124" t="s">
        <v>659</v>
      </c>
      <c r="C273" s="205" t="s">
        <v>991</v>
      </c>
      <c r="D273" s="197" t="s">
        <v>660</v>
      </c>
      <c r="E273" s="31" t="s">
        <v>55</v>
      </c>
      <c r="F273" s="17">
        <v>2500</v>
      </c>
      <c r="G273" s="24">
        <v>41999</v>
      </c>
      <c r="H273" s="19" t="s">
        <v>919</v>
      </c>
      <c r="I273" s="20">
        <f t="shared" si="169"/>
        <v>3</v>
      </c>
      <c r="J273" s="22" t="s">
        <v>664</v>
      </c>
      <c r="K273" s="22" t="s">
        <v>160</v>
      </c>
      <c r="L273" s="22" t="s">
        <v>664</v>
      </c>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82"/>
    </row>
    <row r="274" spans="1:67" s="25" customFormat="1" ht="92" customHeight="1" x14ac:dyDescent="0.2">
      <c r="A274" s="23">
        <v>109</v>
      </c>
      <c r="B274" s="27" t="s">
        <v>661</v>
      </c>
      <c r="C274" s="253" t="s">
        <v>1233</v>
      </c>
      <c r="D274" s="251" t="s">
        <v>1232</v>
      </c>
      <c r="E274" s="249" t="s">
        <v>697</v>
      </c>
      <c r="F274" s="330">
        <v>4200</v>
      </c>
      <c r="G274" s="24">
        <v>42039</v>
      </c>
      <c r="H274" s="328" t="s">
        <v>920</v>
      </c>
      <c r="I274" s="20">
        <f t="shared" si="169"/>
        <v>4</v>
      </c>
      <c r="J274" s="22" t="s">
        <v>699</v>
      </c>
      <c r="K274" s="22" t="s">
        <v>699</v>
      </c>
      <c r="L274" s="22" t="s">
        <v>699</v>
      </c>
      <c r="M274" s="22"/>
      <c r="N274" s="22"/>
      <c r="O274" s="22"/>
      <c r="P274" s="22"/>
      <c r="Q274" s="22"/>
      <c r="R274" s="22"/>
      <c r="S274" s="22"/>
      <c r="T274" s="22"/>
      <c r="U274" s="22"/>
      <c r="V274" s="22"/>
      <c r="W274" s="22"/>
      <c r="X274" s="22"/>
      <c r="Y274" s="22"/>
      <c r="Z274" s="22"/>
      <c r="AA274" s="22"/>
      <c r="AB274" s="22"/>
      <c r="AC274" s="22"/>
      <c r="AD274" s="22"/>
      <c r="AE274" s="22"/>
      <c r="AF274" s="22"/>
      <c r="AG274" s="22"/>
      <c r="AH274" s="22" t="s">
        <v>160</v>
      </c>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82"/>
    </row>
    <row r="275" spans="1:67" s="25" customFormat="1" ht="92" customHeight="1" x14ac:dyDescent="0.2">
      <c r="A275" s="23">
        <v>110</v>
      </c>
      <c r="B275" s="27" t="s">
        <v>662</v>
      </c>
      <c r="C275" s="254"/>
      <c r="D275" s="252"/>
      <c r="E275" s="250"/>
      <c r="F275" s="331"/>
      <c r="G275" s="24">
        <v>42039</v>
      </c>
      <c r="H275" s="329"/>
      <c r="I275" s="20">
        <f t="shared" si="169"/>
        <v>4</v>
      </c>
      <c r="J275" s="22" t="s">
        <v>699</v>
      </c>
      <c r="K275" s="22" t="s">
        <v>699</v>
      </c>
      <c r="L275" s="22" t="s">
        <v>699</v>
      </c>
      <c r="M275" s="22"/>
      <c r="N275" s="22"/>
      <c r="O275" s="22"/>
      <c r="P275" s="22"/>
      <c r="Q275" s="22"/>
      <c r="R275" s="22"/>
      <c r="S275" s="22"/>
      <c r="T275" s="22"/>
      <c r="U275" s="22"/>
      <c r="V275" s="22"/>
      <c r="W275" s="22"/>
      <c r="X275" s="22"/>
      <c r="Y275" s="22"/>
      <c r="Z275" s="22"/>
      <c r="AA275" s="22"/>
      <c r="AB275" s="22"/>
      <c r="AC275" s="22"/>
      <c r="AD275" s="22"/>
      <c r="AE275" s="22"/>
      <c r="AF275" s="22"/>
      <c r="AG275" s="22"/>
      <c r="AH275" s="22" t="s">
        <v>160</v>
      </c>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82"/>
    </row>
    <row r="276" spans="1:67" s="25" customFormat="1" ht="104" x14ac:dyDescent="0.2">
      <c r="A276" s="117">
        <v>111</v>
      </c>
      <c r="B276" s="124" t="s">
        <v>698</v>
      </c>
      <c r="C276" s="205" t="s">
        <v>1081</v>
      </c>
      <c r="D276" s="197" t="s">
        <v>701</v>
      </c>
      <c r="E276" s="31" t="s">
        <v>55</v>
      </c>
      <c r="F276" s="17">
        <v>2500</v>
      </c>
      <c r="G276" s="24">
        <v>42062</v>
      </c>
      <c r="H276" s="19" t="s">
        <v>921</v>
      </c>
      <c r="I276" s="20">
        <f t="shared" si="169"/>
        <v>4</v>
      </c>
      <c r="J276" s="22" t="s">
        <v>704</v>
      </c>
      <c r="K276" s="22"/>
      <c r="L276" s="22" t="s">
        <v>704</v>
      </c>
      <c r="M276" s="22"/>
      <c r="N276" s="22"/>
      <c r="O276" s="22"/>
      <c r="P276" s="22"/>
      <c r="Q276" s="22"/>
      <c r="R276" s="22"/>
      <c r="S276" s="22"/>
      <c r="T276" s="22"/>
      <c r="U276" s="22"/>
      <c r="V276" s="22"/>
      <c r="W276" s="22"/>
      <c r="X276" s="22"/>
      <c r="Y276" s="22"/>
      <c r="Z276" s="22"/>
      <c r="AA276" s="22"/>
      <c r="AB276" s="22"/>
      <c r="AC276" s="22"/>
      <c r="AD276" s="22" t="s">
        <v>159</v>
      </c>
      <c r="AE276" s="22"/>
      <c r="AF276" s="22"/>
      <c r="AG276" s="22"/>
      <c r="AH276" s="22"/>
      <c r="AI276" s="22"/>
      <c r="AJ276" s="22" t="s">
        <v>160</v>
      </c>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82"/>
    </row>
    <row r="277" spans="1:67" s="25" customFormat="1" ht="78" x14ac:dyDescent="0.2">
      <c r="A277" s="117">
        <v>112</v>
      </c>
      <c r="B277" s="124" t="s">
        <v>700</v>
      </c>
      <c r="C277" s="205" t="s">
        <v>1082</v>
      </c>
      <c r="D277" s="197" t="s">
        <v>941</v>
      </c>
      <c r="E277" s="31" t="s">
        <v>55</v>
      </c>
      <c r="F277" s="17">
        <v>4500</v>
      </c>
      <c r="G277" s="24">
        <v>42168</v>
      </c>
      <c r="H277" s="19" t="s">
        <v>922</v>
      </c>
      <c r="I277" s="20">
        <f t="shared" si="169"/>
        <v>3</v>
      </c>
      <c r="J277" s="22" t="s">
        <v>160</v>
      </c>
      <c r="K277" s="22" t="s">
        <v>159</v>
      </c>
      <c r="L277" s="22" t="s">
        <v>159</v>
      </c>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82"/>
    </row>
    <row r="278" spans="1:67" s="25" customFormat="1" ht="104" x14ac:dyDescent="0.2">
      <c r="A278" s="23">
        <v>113</v>
      </c>
      <c r="B278" s="27" t="s">
        <v>703</v>
      </c>
      <c r="C278" s="191" t="s">
        <v>1176</v>
      </c>
      <c r="D278" s="130" t="s">
        <v>1175</v>
      </c>
      <c r="E278" s="16" t="s">
        <v>1083</v>
      </c>
      <c r="F278" s="17">
        <v>5500</v>
      </c>
      <c r="G278" s="24">
        <v>42095</v>
      </c>
      <c r="H278" s="19" t="s">
        <v>923</v>
      </c>
      <c r="I278" s="20">
        <f t="shared" si="169"/>
        <v>4</v>
      </c>
      <c r="J278" s="22" t="s">
        <v>709</v>
      </c>
      <c r="K278" s="22" t="s">
        <v>709</v>
      </c>
      <c r="L278" s="22" t="s">
        <v>160</v>
      </c>
      <c r="M278" s="22"/>
      <c r="N278" s="22"/>
      <c r="O278" s="22"/>
      <c r="P278" s="22"/>
      <c r="Q278" s="22"/>
      <c r="R278" s="22"/>
      <c r="S278" s="22"/>
      <c r="T278" s="22"/>
      <c r="U278" s="22"/>
      <c r="V278" s="22"/>
      <c r="W278" s="22"/>
      <c r="X278" s="22"/>
      <c r="Y278" s="22"/>
      <c r="Z278" s="22"/>
      <c r="AA278" s="22"/>
      <c r="AB278" s="22"/>
      <c r="AC278" s="22"/>
      <c r="AD278" s="22"/>
      <c r="AE278" s="22"/>
      <c r="AF278" s="22" t="s">
        <v>159</v>
      </c>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82"/>
    </row>
    <row r="279" spans="1:67" s="25" customFormat="1" ht="91" x14ac:dyDescent="0.2">
      <c r="A279" s="23">
        <v>114</v>
      </c>
      <c r="B279" s="27" t="s">
        <v>710</v>
      </c>
      <c r="C279" s="191" t="s">
        <v>1117</v>
      </c>
      <c r="D279" s="130" t="s">
        <v>1177</v>
      </c>
      <c r="E279" s="16" t="s">
        <v>783</v>
      </c>
      <c r="F279" s="17">
        <v>3000</v>
      </c>
      <c r="G279" s="24">
        <v>42139</v>
      </c>
      <c r="H279" s="19" t="s">
        <v>924</v>
      </c>
      <c r="I279" s="20">
        <f t="shared" si="169"/>
        <v>4</v>
      </c>
      <c r="J279" s="22" t="s">
        <v>714</v>
      </c>
      <c r="K279" s="22" t="s">
        <v>160</v>
      </c>
      <c r="L279" s="22" t="s">
        <v>159</v>
      </c>
      <c r="M279" s="22"/>
      <c r="N279" s="22"/>
      <c r="O279" s="22"/>
      <c r="P279" s="22"/>
      <c r="Q279" s="22"/>
      <c r="R279" s="22"/>
      <c r="S279" s="22"/>
      <c r="T279" s="22"/>
      <c r="U279" s="22"/>
      <c r="V279" s="22"/>
      <c r="W279" s="22"/>
      <c r="X279" s="22"/>
      <c r="Y279" s="22"/>
      <c r="Z279" s="22"/>
      <c r="AA279" s="22"/>
      <c r="AB279" s="22"/>
      <c r="AC279" s="22"/>
      <c r="AD279" s="22" t="s">
        <v>159</v>
      </c>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82"/>
    </row>
    <row r="280" spans="1:67" s="25" customFormat="1" ht="104" x14ac:dyDescent="0.2">
      <c r="A280" s="23">
        <v>115</v>
      </c>
      <c r="B280" s="27" t="s">
        <v>711</v>
      </c>
      <c r="C280" s="191" t="s">
        <v>1235</v>
      </c>
      <c r="D280" s="130" t="s">
        <v>1234</v>
      </c>
      <c r="E280" s="16" t="s">
        <v>1118</v>
      </c>
      <c r="F280" s="17">
        <v>2000</v>
      </c>
      <c r="G280" s="24">
        <v>42623</v>
      </c>
      <c r="H280" s="19" t="s">
        <v>925</v>
      </c>
      <c r="I280" s="20">
        <f t="shared" si="169"/>
        <v>4</v>
      </c>
      <c r="J280" s="22" t="s">
        <v>159</v>
      </c>
      <c r="K280" s="22" t="s">
        <v>159</v>
      </c>
      <c r="L280" s="22" t="s">
        <v>159</v>
      </c>
      <c r="M280" s="22" t="s">
        <v>160</v>
      </c>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82"/>
    </row>
    <row r="281" spans="1:67" s="25" customFormat="1" ht="143" x14ac:dyDescent="0.2">
      <c r="A281" s="23">
        <v>116</v>
      </c>
      <c r="B281" s="27" t="s">
        <v>716</v>
      </c>
      <c r="C281" s="191" t="s">
        <v>1237</v>
      </c>
      <c r="D281" s="130" t="s">
        <v>1236</v>
      </c>
      <c r="E281" s="16" t="s">
        <v>784</v>
      </c>
      <c r="F281" s="17">
        <v>3000</v>
      </c>
      <c r="G281" s="24">
        <v>42192</v>
      </c>
      <c r="H281" s="19" t="s">
        <v>926</v>
      </c>
      <c r="I281" s="20">
        <f t="shared" si="169"/>
        <v>3</v>
      </c>
      <c r="J281" s="22" t="s">
        <v>717</v>
      </c>
      <c r="K281" s="22" t="s">
        <v>717</v>
      </c>
      <c r="L281" s="22"/>
      <c r="M281" s="22"/>
      <c r="N281" s="22"/>
      <c r="O281" s="22"/>
      <c r="P281" s="22"/>
      <c r="Q281" s="22"/>
      <c r="R281" s="22"/>
      <c r="S281" s="22"/>
      <c r="T281" s="22"/>
      <c r="U281" s="22"/>
      <c r="V281" s="22"/>
      <c r="W281" s="22"/>
      <c r="X281" s="22"/>
      <c r="Y281" s="22"/>
      <c r="Z281" s="22"/>
      <c r="AA281" s="22"/>
      <c r="AB281" s="22"/>
      <c r="AC281" s="22"/>
      <c r="AD281" s="22" t="s">
        <v>160</v>
      </c>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82"/>
    </row>
    <row r="282" spans="1:67" s="25" customFormat="1" ht="91" x14ac:dyDescent="0.2">
      <c r="A282" s="23">
        <v>117</v>
      </c>
      <c r="B282" s="27" t="s">
        <v>713</v>
      </c>
      <c r="C282" s="191" t="s">
        <v>1120</v>
      </c>
      <c r="D282" s="130" t="s">
        <v>1121</v>
      </c>
      <c r="E282" s="16" t="s">
        <v>1119</v>
      </c>
      <c r="F282" s="17">
        <v>1000</v>
      </c>
      <c r="G282" s="24">
        <v>42168</v>
      </c>
      <c r="H282" s="19" t="s">
        <v>927</v>
      </c>
      <c r="I282" s="20">
        <f t="shared" si="169"/>
        <v>3</v>
      </c>
      <c r="J282" s="22" t="s">
        <v>160</v>
      </c>
      <c r="K282" s="22" t="s">
        <v>159</v>
      </c>
      <c r="L282" s="22" t="s">
        <v>159</v>
      </c>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82"/>
    </row>
    <row r="283" spans="1:67" s="25" customFormat="1" ht="78" x14ac:dyDescent="0.2">
      <c r="A283" s="23">
        <v>118</v>
      </c>
      <c r="B283" s="27" t="s">
        <v>719</v>
      </c>
      <c r="C283" s="191" t="s">
        <v>786</v>
      </c>
      <c r="D283" s="130" t="s">
        <v>720</v>
      </c>
      <c r="E283" s="16" t="s">
        <v>785</v>
      </c>
      <c r="F283" s="17">
        <v>4500</v>
      </c>
      <c r="G283" s="24">
        <v>42250</v>
      </c>
      <c r="H283" s="19" t="s">
        <v>928</v>
      </c>
      <c r="I283" s="20">
        <f t="shared" si="169"/>
        <v>3</v>
      </c>
      <c r="J283" s="22" t="s">
        <v>160</v>
      </c>
      <c r="K283" s="22" t="s">
        <v>727</v>
      </c>
      <c r="L283" s="22" t="s">
        <v>727</v>
      </c>
      <c r="M283" s="22" t="s">
        <v>726</v>
      </c>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82"/>
    </row>
    <row r="284" spans="1:67" s="25" customFormat="1" ht="104" x14ac:dyDescent="0.2">
      <c r="A284" s="117">
        <v>119</v>
      </c>
      <c r="B284" s="124" t="s">
        <v>718</v>
      </c>
      <c r="C284" s="205" t="s">
        <v>1018</v>
      </c>
      <c r="D284" s="197" t="s">
        <v>942</v>
      </c>
      <c r="E284" s="31" t="s">
        <v>55</v>
      </c>
      <c r="F284" s="17">
        <v>5000</v>
      </c>
      <c r="G284" s="24">
        <v>42215</v>
      </c>
      <c r="H284" s="19" t="s">
        <v>929</v>
      </c>
      <c r="I284" s="20">
        <f t="shared" si="169"/>
        <v>3</v>
      </c>
      <c r="J284" s="22" t="s">
        <v>721</v>
      </c>
      <c r="K284" s="22" t="s">
        <v>721</v>
      </c>
      <c r="L284" s="22" t="s">
        <v>160</v>
      </c>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82"/>
    </row>
    <row r="285" spans="1:67" s="25" customFormat="1" ht="78" x14ac:dyDescent="0.2">
      <c r="A285" s="23">
        <v>120</v>
      </c>
      <c r="B285" s="27" t="s">
        <v>729</v>
      </c>
      <c r="C285" s="191" t="s">
        <v>943</v>
      </c>
      <c r="D285" s="130" t="s">
        <v>733</v>
      </c>
      <c r="E285" s="16" t="s">
        <v>944</v>
      </c>
      <c r="F285" s="17">
        <v>8000</v>
      </c>
      <c r="G285" s="24">
        <v>42336</v>
      </c>
      <c r="H285" s="19" t="s">
        <v>930</v>
      </c>
      <c r="I285" s="20">
        <f>COUNTIF(J285:BO285,"&gt;×")+3</f>
        <v>8</v>
      </c>
      <c r="J285" s="22" t="s">
        <v>765</v>
      </c>
      <c r="K285" s="22"/>
      <c r="L285" s="22" t="s">
        <v>765</v>
      </c>
      <c r="M285" s="22" t="s">
        <v>160</v>
      </c>
      <c r="N285" s="22"/>
      <c r="O285" s="22" t="s">
        <v>769</v>
      </c>
      <c r="P285" s="22"/>
      <c r="Q285" s="22"/>
      <c r="R285" s="22"/>
      <c r="S285" s="22"/>
      <c r="T285" s="22"/>
      <c r="U285" s="22"/>
      <c r="V285" s="22"/>
      <c r="W285" s="22"/>
      <c r="X285" s="22"/>
      <c r="Y285" s="22"/>
      <c r="Z285" s="22"/>
      <c r="AA285" s="22"/>
      <c r="AB285" s="22"/>
      <c r="AC285" s="22"/>
      <c r="AD285" s="22"/>
      <c r="AE285" s="22" t="s">
        <v>167</v>
      </c>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82"/>
    </row>
    <row r="286" spans="1:67" s="25" customFormat="1" ht="78" x14ac:dyDescent="0.2">
      <c r="A286" s="23">
        <v>121</v>
      </c>
      <c r="B286" s="27" t="s">
        <v>728</v>
      </c>
      <c r="C286" s="191" t="s">
        <v>730</v>
      </c>
      <c r="D286" s="130" t="s">
        <v>731</v>
      </c>
      <c r="E286" s="31" t="s">
        <v>55</v>
      </c>
      <c r="F286" s="17">
        <v>15700</v>
      </c>
      <c r="G286" s="24">
        <v>42293</v>
      </c>
      <c r="H286" s="19" t="s">
        <v>931</v>
      </c>
      <c r="I286" s="20">
        <f>COUNTIF(J286:BO286,"&gt;×")</f>
        <v>3</v>
      </c>
      <c r="J286" s="22" t="s">
        <v>732</v>
      </c>
      <c r="K286" s="22" t="s">
        <v>160</v>
      </c>
      <c r="L286" s="22" t="s">
        <v>732</v>
      </c>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82"/>
    </row>
    <row r="287" spans="1:67" s="25" customFormat="1" ht="78" x14ac:dyDescent="0.2">
      <c r="A287" s="23">
        <v>122</v>
      </c>
      <c r="B287" s="27" t="s">
        <v>761</v>
      </c>
      <c r="C287" s="191" t="s">
        <v>764</v>
      </c>
      <c r="D287" s="130" t="s">
        <v>763</v>
      </c>
      <c r="E287" s="16" t="s">
        <v>945</v>
      </c>
      <c r="F287" s="17">
        <v>5000</v>
      </c>
      <c r="G287" s="24">
        <v>42361</v>
      </c>
      <c r="H287" s="19" t="s">
        <v>932</v>
      </c>
      <c r="I287" s="20">
        <f>COUNTIF(J287:BO287,"&gt;×")</f>
        <v>6</v>
      </c>
      <c r="J287" s="22" t="s">
        <v>160</v>
      </c>
      <c r="K287" s="22" t="s">
        <v>768</v>
      </c>
      <c r="L287" s="22" t="s">
        <v>768</v>
      </c>
      <c r="M287" s="22" t="s">
        <v>768</v>
      </c>
      <c r="N287" s="22"/>
      <c r="O287" s="22" t="s">
        <v>768</v>
      </c>
      <c r="P287" s="22"/>
      <c r="Q287" s="22"/>
      <c r="R287" s="22"/>
      <c r="S287" s="22"/>
      <c r="T287" s="22"/>
      <c r="U287" s="22"/>
      <c r="V287" s="22"/>
      <c r="W287" s="22"/>
      <c r="X287" s="22"/>
      <c r="Y287" s="22"/>
      <c r="Z287" s="22"/>
      <c r="AA287" s="22"/>
      <c r="AB287" s="22"/>
      <c r="AC287" s="22"/>
      <c r="AD287" s="22"/>
      <c r="AE287" s="22" t="s">
        <v>159</v>
      </c>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82"/>
    </row>
    <row r="288" spans="1:67" s="25" customFormat="1" ht="91" x14ac:dyDescent="0.2">
      <c r="A288" s="23">
        <v>123</v>
      </c>
      <c r="B288" s="27" t="s">
        <v>787</v>
      </c>
      <c r="C288" s="99" t="s">
        <v>788</v>
      </c>
      <c r="D288" s="130" t="s">
        <v>171</v>
      </c>
      <c r="E288" s="16" t="s">
        <v>946</v>
      </c>
      <c r="F288" s="17">
        <v>8000</v>
      </c>
      <c r="G288" s="24">
        <v>42435</v>
      </c>
      <c r="H288" s="19" t="s">
        <v>933</v>
      </c>
      <c r="I288" s="20">
        <f>COUNTIF(J288:BO288,"&gt;×")</f>
        <v>6</v>
      </c>
      <c r="J288" s="22" t="s">
        <v>790</v>
      </c>
      <c r="K288" s="22" t="s">
        <v>790</v>
      </c>
      <c r="L288" s="22" t="s">
        <v>160</v>
      </c>
      <c r="M288" s="22"/>
      <c r="N288" s="22"/>
      <c r="O288" s="22" t="s">
        <v>790</v>
      </c>
      <c r="P288" s="22"/>
      <c r="Q288" s="22"/>
      <c r="R288" s="22"/>
      <c r="S288" s="22"/>
      <c r="T288" s="22"/>
      <c r="U288" s="22"/>
      <c r="V288" s="22"/>
      <c r="W288" s="22"/>
      <c r="X288" s="22"/>
      <c r="Y288" s="22"/>
      <c r="Z288" s="22"/>
      <c r="AA288" s="22"/>
      <c r="AB288" s="22"/>
      <c r="AC288" s="22"/>
      <c r="AD288" s="22" t="s">
        <v>159</v>
      </c>
      <c r="AE288" s="22" t="s">
        <v>159</v>
      </c>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82"/>
    </row>
    <row r="289" spans="1:67" s="25" customFormat="1" ht="130" x14ac:dyDescent="0.2">
      <c r="A289" s="23">
        <v>124</v>
      </c>
      <c r="B289" s="27" t="s">
        <v>789</v>
      </c>
      <c r="C289" s="191" t="s">
        <v>1240</v>
      </c>
      <c r="D289" s="130" t="s">
        <v>1238</v>
      </c>
      <c r="E289" s="16" t="s">
        <v>1239</v>
      </c>
      <c r="F289" s="17">
        <v>3800</v>
      </c>
      <c r="G289" s="24">
        <v>42456</v>
      </c>
      <c r="H289" s="19" t="s">
        <v>934</v>
      </c>
      <c r="I289" s="20">
        <f>COUNTIF(J289:BO289,"&gt;×")</f>
        <v>3</v>
      </c>
      <c r="J289" s="22" t="s">
        <v>791</v>
      </c>
      <c r="K289" s="22" t="s">
        <v>160</v>
      </c>
      <c r="L289" s="22" t="s">
        <v>791</v>
      </c>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82"/>
    </row>
    <row r="290" spans="1:67" s="25" customFormat="1" ht="91" x14ac:dyDescent="0.2">
      <c r="A290" s="117">
        <v>125</v>
      </c>
      <c r="B290" s="124" t="s">
        <v>792</v>
      </c>
      <c r="C290" s="205" t="s">
        <v>1084</v>
      </c>
      <c r="D290" s="197" t="s">
        <v>1017</v>
      </c>
      <c r="E290" s="31" t="s">
        <v>55</v>
      </c>
      <c r="F290" s="17">
        <v>7300</v>
      </c>
      <c r="G290" s="24">
        <v>42504</v>
      </c>
      <c r="H290" s="19" t="s">
        <v>947</v>
      </c>
      <c r="I290" s="20">
        <f>COUNTIF(J290:BO290,"&gt;×")</f>
        <v>5</v>
      </c>
      <c r="J290" s="22" t="s">
        <v>798</v>
      </c>
      <c r="K290" s="22" t="s">
        <v>798</v>
      </c>
      <c r="L290" s="22" t="s">
        <v>798</v>
      </c>
      <c r="M290" s="22"/>
      <c r="N290" s="22"/>
      <c r="O290" s="22"/>
      <c r="P290" s="22"/>
      <c r="Q290" s="22"/>
      <c r="R290" s="22"/>
      <c r="S290" s="22"/>
      <c r="T290" s="22"/>
      <c r="U290" s="22"/>
      <c r="V290" s="22"/>
      <c r="W290" s="22"/>
      <c r="X290" s="22"/>
      <c r="Y290" s="22"/>
      <c r="Z290" s="22"/>
      <c r="AA290" s="22"/>
      <c r="AB290" s="22"/>
      <c r="AC290" s="22"/>
      <c r="AD290" s="22"/>
      <c r="AE290" s="22" t="s">
        <v>160</v>
      </c>
      <c r="AF290" s="22"/>
      <c r="AG290" s="22"/>
      <c r="AH290" s="22"/>
      <c r="AI290" s="22"/>
      <c r="AJ290" s="22"/>
      <c r="AK290" s="22" t="s">
        <v>798</v>
      </c>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82"/>
    </row>
    <row r="291" spans="1:67" s="25" customFormat="1" ht="91" x14ac:dyDescent="0.2">
      <c r="A291" s="23">
        <v>126</v>
      </c>
      <c r="B291" s="27" t="s">
        <v>796</v>
      </c>
      <c r="C291" s="191" t="s">
        <v>797</v>
      </c>
      <c r="D291" s="130" t="s">
        <v>948</v>
      </c>
      <c r="E291" s="31" t="s">
        <v>55</v>
      </c>
      <c r="F291" s="17">
        <v>3500</v>
      </c>
      <c r="G291" s="24">
        <v>42553</v>
      </c>
      <c r="H291" s="19" t="s">
        <v>935</v>
      </c>
      <c r="I291" s="20">
        <v>3</v>
      </c>
      <c r="J291" s="22" t="s">
        <v>160</v>
      </c>
      <c r="K291" s="22" t="s">
        <v>802</v>
      </c>
      <c r="L291" s="22" t="s">
        <v>802</v>
      </c>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82"/>
    </row>
    <row r="292" spans="1:67" s="25" customFormat="1" ht="92" customHeight="1" x14ac:dyDescent="0.2">
      <c r="A292" s="255">
        <v>127</v>
      </c>
      <c r="B292" s="258" t="s">
        <v>799</v>
      </c>
      <c r="C292" s="191" t="s">
        <v>1242</v>
      </c>
      <c r="D292" s="130" t="s">
        <v>800</v>
      </c>
      <c r="E292" s="70" t="s">
        <v>1241</v>
      </c>
      <c r="F292" s="330">
        <v>3000</v>
      </c>
      <c r="G292" s="299">
        <v>42571</v>
      </c>
      <c r="H292" s="328" t="s">
        <v>810</v>
      </c>
      <c r="I292" s="214">
        <f>COUNTIF(J292:BO292,"&gt;×")</f>
        <v>3</v>
      </c>
      <c r="J292" s="208" t="s">
        <v>803</v>
      </c>
      <c r="K292" s="208" t="s">
        <v>803</v>
      </c>
      <c r="L292" s="208" t="s">
        <v>160</v>
      </c>
      <c r="M292" s="208"/>
      <c r="N292" s="208"/>
      <c r="O292" s="208"/>
      <c r="P292" s="147"/>
      <c r="Q292" s="147"/>
      <c r="R292" s="208"/>
      <c r="S292" s="208"/>
      <c r="T292" s="208"/>
      <c r="U292" s="208"/>
      <c r="V292" s="208"/>
      <c r="W292" s="208"/>
      <c r="X292" s="208"/>
      <c r="Y292" s="208"/>
      <c r="Z292" s="208"/>
      <c r="AA292" s="208"/>
      <c r="AB292" s="147"/>
      <c r="AC292" s="147"/>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c r="BI292" s="208"/>
      <c r="BJ292" s="208"/>
      <c r="BK292" s="208"/>
      <c r="BL292" s="208"/>
      <c r="BM292" s="208"/>
      <c r="BN292" s="208"/>
      <c r="BO292" s="208"/>
    </row>
    <row r="293" spans="1:67" s="25" customFormat="1" ht="92" customHeight="1" x14ac:dyDescent="0.2">
      <c r="A293" s="257"/>
      <c r="B293" s="260"/>
      <c r="C293" s="191" t="s">
        <v>764</v>
      </c>
      <c r="D293" s="130" t="s">
        <v>763</v>
      </c>
      <c r="E293" s="16" t="s">
        <v>762</v>
      </c>
      <c r="F293" s="331"/>
      <c r="G293" s="313"/>
      <c r="H293" s="329"/>
      <c r="I293" s="215"/>
      <c r="J293" s="209"/>
      <c r="K293" s="209"/>
      <c r="L293" s="209"/>
      <c r="M293" s="209"/>
      <c r="N293" s="209"/>
      <c r="O293" s="209"/>
      <c r="P293" s="179"/>
      <c r="Q293" s="179"/>
      <c r="R293" s="209"/>
      <c r="S293" s="209"/>
      <c r="T293" s="209"/>
      <c r="U293" s="209"/>
      <c r="V293" s="209"/>
      <c r="W293" s="209"/>
      <c r="X293" s="209"/>
      <c r="Y293" s="209"/>
      <c r="Z293" s="209"/>
      <c r="AA293" s="209"/>
      <c r="AB293" s="179"/>
      <c r="AC293" s="179"/>
      <c r="AD293" s="209"/>
      <c r="AE293" s="209"/>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c r="BI293" s="209"/>
      <c r="BJ293" s="209"/>
      <c r="BK293" s="209"/>
      <c r="BL293" s="209"/>
      <c r="BM293" s="209"/>
      <c r="BN293" s="209"/>
      <c r="BO293" s="209"/>
    </row>
    <row r="294" spans="1:67" s="25" customFormat="1" ht="78" x14ac:dyDescent="0.2">
      <c r="A294" s="23">
        <v>128</v>
      </c>
      <c r="B294" s="27" t="s">
        <v>804</v>
      </c>
      <c r="C294" s="191" t="s">
        <v>806</v>
      </c>
      <c r="D294" s="130" t="s">
        <v>171</v>
      </c>
      <c r="E294" s="16" t="s">
        <v>807</v>
      </c>
      <c r="F294" s="17">
        <v>3000</v>
      </c>
      <c r="G294" s="24">
        <v>42666</v>
      </c>
      <c r="H294" s="19" t="s">
        <v>936</v>
      </c>
      <c r="I294" s="20">
        <f t="shared" ref="I294:I303" si="170">COUNTIF(J294:BO294,"&gt;×")</f>
        <v>4</v>
      </c>
      <c r="J294" s="22" t="s">
        <v>809</v>
      </c>
      <c r="K294" s="22" t="s">
        <v>809</v>
      </c>
      <c r="L294" s="22" t="s">
        <v>809</v>
      </c>
      <c r="M294" s="22" t="s">
        <v>160</v>
      </c>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82"/>
    </row>
    <row r="295" spans="1:67" s="25" customFormat="1" ht="78" x14ac:dyDescent="0.2">
      <c r="A295" s="117">
        <v>129</v>
      </c>
      <c r="B295" s="124" t="s">
        <v>805</v>
      </c>
      <c r="C295" s="205" t="s">
        <v>1085</v>
      </c>
      <c r="D295" s="197" t="s">
        <v>949</v>
      </c>
      <c r="E295" s="31" t="s">
        <v>55</v>
      </c>
      <c r="F295" s="17">
        <v>4000</v>
      </c>
      <c r="G295" s="24">
        <v>42670</v>
      </c>
      <c r="H295" s="19" t="s">
        <v>950</v>
      </c>
      <c r="I295" s="20">
        <f t="shared" si="170"/>
        <v>4</v>
      </c>
      <c r="J295" s="22" t="s">
        <v>159</v>
      </c>
      <c r="K295" s="22" t="s">
        <v>160</v>
      </c>
      <c r="L295" s="22" t="s">
        <v>159</v>
      </c>
      <c r="M295" s="22" t="s">
        <v>159</v>
      </c>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82"/>
    </row>
    <row r="296" spans="1:67" s="25" customFormat="1" ht="78" x14ac:dyDescent="0.2">
      <c r="A296" s="23">
        <v>130</v>
      </c>
      <c r="B296" s="27" t="s">
        <v>808</v>
      </c>
      <c r="C296" s="191" t="s">
        <v>1243</v>
      </c>
      <c r="D296" s="130" t="s">
        <v>171</v>
      </c>
      <c r="E296" s="31" t="s">
        <v>55</v>
      </c>
      <c r="F296" s="17">
        <v>5300</v>
      </c>
      <c r="G296" s="24">
        <v>42680</v>
      </c>
      <c r="H296" s="19" t="s">
        <v>937</v>
      </c>
      <c r="I296" s="20">
        <f t="shared" si="170"/>
        <v>4</v>
      </c>
      <c r="J296" s="22" t="s">
        <v>811</v>
      </c>
      <c r="K296" s="22" t="s">
        <v>811</v>
      </c>
      <c r="L296" s="22" t="s">
        <v>811</v>
      </c>
      <c r="M296" s="22" t="s">
        <v>160</v>
      </c>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82"/>
    </row>
    <row r="297" spans="1:67" s="25" customFormat="1" ht="92" customHeight="1" x14ac:dyDescent="0.2">
      <c r="A297" s="117">
        <v>131</v>
      </c>
      <c r="B297" s="124" t="s">
        <v>316</v>
      </c>
      <c r="C297" s="232" t="s">
        <v>1122</v>
      </c>
      <c r="D297" s="234" t="s">
        <v>812</v>
      </c>
      <c r="E297" s="334" t="s">
        <v>55</v>
      </c>
      <c r="F297" s="41">
        <v>3100</v>
      </c>
      <c r="G297" s="203">
        <v>42715</v>
      </c>
      <c r="H297" s="328" t="s">
        <v>938</v>
      </c>
      <c r="I297" s="20">
        <f t="shared" si="170"/>
        <v>4</v>
      </c>
      <c r="J297" s="22" t="s">
        <v>160</v>
      </c>
      <c r="K297" s="22" t="s">
        <v>816</v>
      </c>
      <c r="L297" s="22" t="s">
        <v>816</v>
      </c>
      <c r="M297" s="22"/>
      <c r="N297" s="22"/>
      <c r="O297" s="22" t="s">
        <v>816</v>
      </c>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82"/>
    </row>
    <row r="298" spans="1:67" s="25" customFormat="1" ht="92" customHeight="1" x14ac:dyDescent="0.2">
      <c r="A298" s="117">
        <v>132</v>
      </c>
      <c r="B298" s="124" t="s">
        <v>814</v>
      </c>
      <c r="C298" s="332"/>
      <c r="D298" s="333"/>
      <c r="E298" s="335"/>
      <c r="F298" s="41"/>
      <c r="G298" s="204">
        <v>42715</v>
      </c>
      <c r="H298" s="337"/>
      <c r="I298" s="20">
        <f t="shared" si="170"/>
        <v>4</v>
      </c>
      <c r="J298" s="22" t="s">
        <v>160</v>
      </c>
      <c r="K298" s="22" t="s">
        <v>816</v>
      </c>
      <c r="L298" s="22" t="s">
        <v>816</v>
      </c>
      <c r="M298" s="22"/>
      <c r="N298" s="22"/>
      <c r="O298" s="22" t="s">
        <v>816</v>
      </c>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82"/>
    </row>
    <row r="299" spans="1:67" s="25" customFormat="1" ht="92" customHeight="1" x14ac:dyDescent="0.2">
      <c r="A299" s="117">
        <v>133</v>
      </c>
      <c r="B299" s="124" t="s">
        <v>815</v>
      </c>
      <c r="C299" s="233"/>
      <c r="D299" s="235"/>
      <c r="E299" s="336"/>
      <c r="F299" s="17"/>
      <c r="G299" s="204">
        <v>42715</v>
      </c>
      <c r="H299" s="329"/>
      <c r="I299" s="20">
        <f t="shared" si="170"/>
        <v>4</v>
      </c>
      <c r="J299" s="22" t="s">
        <v>160</v>
      </c>
      <c r="K299" s="22" t="s">
        <v>816</v>
      </c>
      <c r="L299" s="22" t="s">
        <v>816</v>
      </c>
      <c r="M299" s="22"/>
      <c r="N299" s="22"/>
      <c r="O299" s="22" t="s">
        <v>816</v>
      </c>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82"/>
    </row>
    <row r="300" spans="1:67" s="25" customFormat="1" ht="92" customHeight="1" x14ac:dyDescent="0.2">
      <c r="A300" s="23">
        <v>134</v>
      </c>
      <c r="B300" s="27" t="s">
        <v>267</v>
      </c>
      <c r="C300" s="191" t="s">
        <v>813</v>
      </c>
      <c r="D300" s="130" t="s">
        <v>171</v>
      </c>
      <c r="E300" s="70" t="s">
        <v>1140</v>
      </c>
      <c r="F300" s="17">
        <v>5000</v>
      </c>
      <c r="G300" s="24">
        <v>42778</v>
      </c>
      <c r="H300" s="19" t="s">
        <v>952</v>
      </c>
      <c r="I300" s="20">
        <f t="shared" si="170"/>
        <v>3</v>
      </c>
      <c r="J300" s="22" t="s">
        <v>951</v>
      </c>
      <c r="K300" s="22" t="s">
        <v>951</v>
      </c>
      <c r="L300" s="22" t="s">
        <v>160</v>
      </c>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82"/>
    </row>
    <row r="301" spans="1:67" s="25" customFormat="1" ht="91" x14ac:dyDescent="0.2">
      <c r="A301" s="23">
        <v>135</v>
      </c>
      <c r="B301" s="27" t="s">
        <v>817</v>
      </c>
      <c r="C301" s="191" t="s">
        <v>1179</v>
      </c>
      <c r="D301" s="130" t="s">
        <v>1178</v>
      </c>
      <c r="E301" s="16" t="s">
        <v>992</v>
      </c>
      <c r="F301" s="17">
        <v>5200</v>
      </c>
      <c r="G301" s="24">
        <v>42790</v>
      </c>
      <c r="H301" s="19" t="s">
        <v>953</v>
      </c>
      <c r="I301" s="20">
        <f t="shared" si="170"/>
        <v>3</v>
      </c>
      <c r="J301" s="22" t="s">
        <v>951</v>
      </c>
      <c r="K301" s="22" t="s">
        <v>160</v>
      </c>
      <c r="L301" s="22" t="s">
        <v>951</v>
      </c>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82"/>
    </row>
    <row r="302" spans="1:67" s="25" customFormat="1" ht="104" x14ac:dyDescent="0.2">
      <c r="A302" s="117">
        <v>136</v>
      </c>
      <c r="B302" s="124" t="s">
        <v>970</v>
      </c>
      <c r="C302" s="205" t="s">
        <v>1123</v>
      </c>
      <c r="D302" s="197" t="s">
        <v>1086</v>
      </c>
      <c r="E302" s="70"/>
      <c r="F302" s="17">
        <v>2100</v>
      </c>
      <c r="G302" s="24">
        <v>42925</v>
      </c>
      <c r="H302" s="19" t="s">
        <v>973</v>
      </c>
      <c r="I302" s="20">
        <f t="shared" si="170"/>
        <v>3</v>
      </c>
      <c r="J302" s="22" t="s">
        <v>160</v>
      </c>
      <c r="K302" s="22" t="s">
        <v>951</v>
      </c>
      <c r="L302" s="22" t="s">
        <v>951</v>
      </c>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82"/>
    </row>
    <row r="303" spans="1:67" s="25" customFormat="1" x14ac:dyDescent="0.2">
      <c r="A303" s="23"/>
      <c r="B303" s="27"/>
      <c r="C303" s="191"/>
      <c r="D303" s="130"/>
      <c r="E303" s="16"/>
      <c r="F303" s="17"/>
      <c r="G303" s="24"/>
      <c r="H303" s="19"/>
      <c r="I303" s="20">
        <f t="shared" si="170"/>
        <v>0</v>
      </c>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82"/>
    </row>
    <row r="304" spans="1:67" s="25" customFormat="1" x14ac:dyDescent="0.2">
      <c r="A304" s="255"/>
      <c r="B304" s="258" t="s">
        <v>424</v>
      </c>
      <c r="C304" s="166" t="s">
        <v>425</v>
      </c>
      <c r="D304" s="193"/>
      <c r="E304" s="189"/>
      <c r="F304" s="160"/>
      <c r="G304" s="161"/>
      <c r="H304" s="162"/>
      <c r="I304" s="159"/>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c r="BI304" s="163"/>
      <c r="BJ304" s="163"/>
      <c r="BK304" s="163"/>
      <c r="BL304" s="163"/>
      <c r="BM304" s="163"/>
      <c r="BN304" s="163"/>
      <c r="BO304" s="158"/>
    </row>
    <row r="305" spans="1:67" s="25" customFormat="1" x14ac:dyDescent="0.2">
      <c r="A305" s="256"/>
      <c r="B305" s="259"/>
      <c r="C305" s="194" t="s">
        <v>426</v>
      </c>
      <c r="D305" s="195" t="s">
        <v>625</v>
      </c>
      <c r="E305" s="195"/>
      <c r="F305" s="41"/>
      <c r="G305" s="164"/>
      <c r="H305" s="165"/>
      <c r="I305" s="109"/>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88"/>
    </row>
    <row r="306" spans="1:67" s="25" customFormat="1" x14ac:dyDescent="0.2">
      <c r="A306" s="257"/>
      <c r="B306" s="260"/>
      <c r="C306" s="191" t="s">
        <v>427</v>
      </c>
      <c r="D306" s="190" t="s">
        <v>630</v>
      </c>
      <c r="E306" s="191" t="s">
        <v>626</v>
      </c>
      <c r="F306" s="17"/>
      <c r="G306" s="24"/>
      <c r="H306" s="19"/>
      <c r="I306" s="20"/>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82"/>
    </row>
    <row r="307" spans="1:67" s="25" customFormat="1" x14ac:dyDescent="0.2">
      <c r="A307" s="23"/>
      <c r="B307" s="27" t="s">
        <v>278</v>
      </c>
      <c r="C307" s="15" t="s">
        <v>128</v>
      </c>
      <c r="D307" s="130"/>
      <c r="E307" s="16"/>
      <c r="F307" s="17"/>
      <c r="G307" s="24"/>
      <c r="H307" s="19"/>
      <c r="I307" s="20">
        <f t="shared" ref="I307:I325" si="171">COUNTIF(J307:BO307,"&gt;×")</f>
        <v>0</v>
      </c>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82"/>
    </row>
    <row r="308" spans="1:67" s="25" customFormat="1" x14ac:dyDescent="0.2">
      <c r="A308" s="23"/>
      <c r="B308" s="27" t="s">
        <v>288</v>
      </c>
      <c r="C308" s="15" t="s">
        <v>128</v>
      </c>
      <c r="D308" s="130"/>
      <c r="E308" s="16"/>
      <c r="F308" s="17"/>
      <c r="G308" s="24"/>
      <c r="H308" s="19"/>
      <c r="I308" s="20">
        <f t="shared" si="171"/>
        <v>0</v>
      </c>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82"/>
    </row>
    <row r="309" spans="1:67" s="25" customFormat="1" x14ac:dyDescent="0.2">
      <c r="A309" s="23"/>
      <c r="B309" s="27" t="s">
        <v>274</v>
      </c>
      <c r="C309" s="15" t="s">
        <v>128</v>
      </c>
      <c r="D309" s="130"/>
      <c r="E309" s="16"/>
      <c r="F309" s="17"/>
      <c r="G309" s="24"/>
      <c r="H309" s="19"/>
      <c r="I309" s="20">
        <f t="shared" si="171"/>
        <v>0</v>
      </c>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82"/>
    </row>
    <row r="310" spans="1:67" s="25" customFormat="1" x14ac:dyDescent="0.2">
      <c r="A310" s="23"/>
      <c r="B310" s="27" t="s">
        <v>221</v>
      </c>
      <c r="C310" s="15" t="s">
        <v>128</v>
      </c>
      <c r="D310" s="130"/>
      <c r="E310" s="16"/>
      <c r="F310" s="17"/>
      <c r="G310" s="24"/>
      <c r="H310" s="19"/>
      <c r="I310" s="20">
        <f t="shared" si="171"/>
        <v>0</v>
      </c>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82"/>
    </row>
    <row r="311" spans="1:67" s="25" customFormat="1" x14ac:dyDescent="0.2">
      <c r="A311" s="23"/>
      <c r="B311" s="27" t="s">
        <v>204</v>
      </c>
      <c r="C311" s="15" t="s">
        <v>128</v>
      </c>
      <c r="D311" s="130"/>
      <c r="E311" s="31"/>
      <c r="F311" s="17"/>
      <c r="G311" s="24"/>
      <c r="H311" s="19"/>
      <c r="I311" s="20">
        <f t="shared" si="171"/>
        <v>0</v>
      </c>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82"/>
    </row>
    <row r="312" spans="1:67" s="25" customFormat="1" x14ac:dyDescent="0.2">
      <c r="A312" s="23"/>
      <c r="B312" s="27" t="s">
        <v>264</v>
      </c>
      <c r="C312" s="15" t="s">
        <v>128</v>
      </c>
      <c r="D312" s="130"/>
      <c r="E312" s="16"/>
      <c r="F312" s="17"/>
      <c r="G312" s="24"/>
      <c r="H312" s="19"/>
      <c r="I312" s="20">
        <f t="shared" si="171"/>
        <v>0</v>
      </c>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82"/>
    </row>
    <row r="313" spans="1:67" s="25" customFormat="1" x14ac:dyDescent="0.2">
      <c r="A313" s="23"/>
      <c r="B313" s="27" t="s">
        <v>326</v>
      </c>
      <c r="C313" s="15" t="s">
        <v>128</v>
      </c>
      <c r="D313" s="130"/>
      <c r="E313" s="31"/>
      <c r="F313" s="17"/>
      <c r="G313" s="24"/>
      <c r="H313" s="19"/>
      <c r="I313" s="20">
        <f t="shared" si="171"/>
        <v>0</v>
      </c>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82"/>
    </row>
    <row r="314" spans="1:67" s="25" customFormat="1" x14ac:dyDescent="0.2">
      <c r="A314" s="23"/>
      <c r="B314" s="27" t="s">
        <v>266</v>
      </c>
      <c r="C314" s="15" t="s">
        <v>128</v>
      </c>
      <c r="D314" s="130"/>
      <c r="E314" s="16"/>
      <c r="F314" s="17"/>
      <c r="G314" s="24"/>
      <c r="H314" s="19"/>
      <c r="I314" s="20">
        <f t="shared" si="171"/>
        <v>0</v>
      </c>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82"/>
    </row>
    <row r="315" spans="1:67" s="25" customFormat="1" x14ac:dyDescent="0.2">
      <c r="A315" s="23"/>
      <c r="B315" s="27" t="s">
        <v>267</v>
      </c>
      <c r="C315" s="15" t="s">
        <v>128</v>
      </c>
      <c r="D315" s="130"/>
      <c r="E315" s="16"/>
      <c r="F315" s="17"/>
      <c r="G315" s="24"/>
      <c r="H315" s="19"/>
      <c r="I315" s="20">
        <f t="shared" si="171"/>
        <v>0</v>
      </c>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82"/>
    </row>
    <row r="316" spans="1:67" s="25" customFormat="1" x14ac:dyDescent="0.2">
      <c r="A316" s="23"/>
      <c r="B316" s="27" t="s">
        <v>268</v>
      </c>
      <c r="C316" s="15" t="s">
        <v>128</v>
      </c>
      <c r="D316" s="130"/>
      <c r="E316" s="16"/>
      <c r="F316" s="17"/>
      <c r="G316" s="24"/>
      <c r="H316" s="19"/>
      <c r="I316" s="20">
        <f t="shared" si="171"/>
        <v>0</v>
      </c>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82"/>
    </row>
    <row r="317" spans="1:67" s="25" customFormat="1" x14ac:dyDescent="0.2">
      <c r="A317" s="23"/>
      <c r="B317" s="27" t="s">
        <v>279</v>
      </c>
      <c r="C317" s="15" t="s">
        <v>128</v>
      </c>
      <c r="D317" s="130"/>
      <c r="E317" s="16"/>
      <c r="F317" s="17"/>
      <c r="G317" s="24"/>
      <c r="H317" s="19"/>
      <c r="I317" s="20">
        <f t="shared" si="171"/>
        <v>0</v>
      </c>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82"/>
    </row>
    <row r="318" spans="1:67" s="25" customFormat="1" x14ac:dyDescent="0.2">
      <c r="A318" s="23"/>
      <c r="B318" s="27" t="s">
        <v>146</v>
      </c>
      <c r="C318" s="15" t="s">
        <v>128</v>
      </c>
      <c r="D318" s="130"/>
      <c r="E318" s="16"/>
      <c r="F318" s="17"/>
      <c r="G318" s="24"/>
      <c r="H318" s="19"/>
      <c r="I318" s="20">
        <f t="shared" si="171"/>
        <v>0</v>
      </c>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82"/>
    </row>
    <row r="319" spans="1:67" s="25" customFormat="1" x14ac:dyDescent="0.2">
      <c r="A319" s="23"/>
      <c r="B319" s="27" t="s">
        <v>164</v>
      </c>
      <c r="C319" s="15" t="s">
        <v>128</v>
      </c>
      <c r="D319" s="130"/>
      <c r="E319" s="16"/>
      <c r="F319" s="17"/>
      <c r="G319" s="24"/>
      <c r="H319" s="19"/>
      <c r="I319" s="20">
        <f t="shared" si="171"/>
        <v>0</v>
      </c>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82"/>
    </row>
    <row r="320" spans="1:67" x14ac:dyDescent="0.2">
      <c r="A320" s="23"/>
      <c r="B320" s="14" t="s">
        <v>110</v>
      </c>
      <c r="C320" s="15" t="s">
        <v>128</v>
      </c>
      <c r="D320" s="130"/>
      <c r="E320" s="15"/>
      <c r="F320" s="17"/>
      <c r="G320" s="24"/>
      <c r="H320" s="19"/>
      <c r="I320" s="20">
        <f t="shared" si="171"/>
        <v>0</v>
      </c>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82"/>
    </row>
    <row r="321" spans="1:67" s="25" customFormat="1" x14ac:dyDescent="0.2">
      <c r="A321" s="23"/>
      <c r="B321" s="27" t="s">
        <v>276</v>
      </c>
      <c r="C321" s="15" t="s">
        <v>128</v>
      </c>
      <c r="D321" s="130"/>
      <c r="E321" s="70"/>
      <c r="F321" s="17"/>
      <c r="G321" s="24"/>
      <c r="H321" s="19"/>
      <c r="I321" s="20">
        <f t="shared" si="171"/>
        <v>0</v>
      </c>
      <c r="J321" s="21"/>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82"/>
    </row>
    <row r="322" spans="1:67" s="25" customFormat="1" x14ac:dyDescent="0.2">
      <c r="A322" s="23"/>
      <c r="B322" s="27" t="s">
        <v>275</v>
      </c>
      <c r="C322" s="15" t="s">
        <v>128</v>
      </c>
      <c r="D322" s="130"/>
      <c r="E322" s="16"/>
      <c r="F322" s="17"/>
      <c r="G322" s="24"/>
      <c r="H322" s="19"/>
      <c r="I322" s="20">
        <f t="shared" si="171"/>
        <v>0</v>
      </c>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82"/>
    </row>
    <row r="323" spans="1:67" s="25" customFormat="1" ht="26" x14ac:dyDescent="0.2">
      <c r="A323" s="23"/>
      <c r="B323" s="27" t="s">
        <v>290</v>
      </c>
      <c r="C323" s="15" t="s">
        <v>128</v>
      </c>
      <c r="D323" s="130"/>
      <c r="E323" s="31"/>
      <c r="F323" s="17"/>
      <c r="G323" s="24"/>
      <c r="H323" s="19"/>
      <c r="I323" s="20">
        <f t="shared" si="171"/>
        <v>0</v>
      </c>
      <c r="J323" s="21"/>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82"/>
    </row>
    <row r="324" spans="1:67" s="25" customFormat="1" x14ac:dyDescent="0.2">
      <c r="A324" s="23"/>
      <c r="B324" s="27" t="s">
        <v>316</v>
      </c>
      <c r="C324" s="15" t="s">
        <v>128</v>
      </c>
      <c r="D324" s="130"/>
      <c r="E324" s="70"/>
      <c r="F324" s="17"/>
      <c r="G324" s="24"/>
      <c r="H324" s="19"/>
      <c r="I324" s="20">
        <f t="shared" si="171"/>
        <v>0</v>
      </c>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82"/>
    </row>
    <row r="325" spans="1:67" s="25" customFormat="1" x14ac:dyDescent="0.2">
      <c r="A325" s="23"/>
      <c r="B325" s="27" t="s">
        <v>306</v>
      </c>
      <c r="C325" s="15" t="s">
        <v>128</v>
      </c>
      <c r="D325" s="130"/>
      <c r="E325" s="31"/>
      <c r="F325" s="17"/>
      <c r="G325" s="24"/>
      <c r="H325" s="19"/>
      <c r="I325" s="20">
        <f t="shared" si="171"/>
        <v>0</v>
      </c>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82"/>
    </row>
    <row r="326" spans="1:67" ht="13.5" thickBot="1" x14ac:dyDescent="0.25">
      <c r="A326" s="32" t="s">
        <v>49</v>
      </c>
      <c r="B326" s="101" t="s">
        <v>413</v>
      </c>
      <c r="C326" s="113"/>
      <c r="D326" s="113"/>
      <c r="E326" s="113"/>
      <c r="F326" s="34"/>
      <c r="G326" s="114"/>
      <c r="H326" s="102"/>
      <c r="I326" s="37"/>
      <c r="J326" s="38" t="s">
        <v>72</v>
      </c>
      <c r="K326" s="38" t="s">
        <v>72</v>
      </c>
      <c r="L326" s="38" t="s">
        <v>72</v>
      </c>
      <c r="M326" s="38" t="s">
        <v>72</v>
      </c>
      <c r="N326" s="38" t="s">
        <v>72</v>
      </c>
      <c r="O326" s="38" t="s">
        <v>72</v>
      </c>
      <c r="P326" s="38" t="s">
        <v>72</v>
      </c>
      <c r="Q326" s="38" t="s">
        <v>72</v>
      </c>
      <c r="R326" s="38" t="s">
        <v>72</v>
      </c>
      <c r="S326" s="38" t="s">
        <v>72</v>
      </c>
      <c r="T326" s="38" t="s">
        <v>72</v>
      </c>
      <c r="U326" s="38" t="s">
        <v>72</v>
      </c>
      <c r="V326" s="38" t="s">
        <v>72</v>
      </c>
      <c r="W326" s="38" t="s">
        <v>72</v>
      </c>
      <c r="X326" s="38" t="s">
        <v>72</v>
      </c>
      <c r="Y326" s="38" t="s">
        <v>72</v>
      </c>
      <c r="Z326" s="38" t="s">
        <v>72</v>
      </c>
      <c r="AA326" s="38" t="s">
        <v>72</v>
      </c>
      <c r="AB326" s="38" t="s">
        <v>72</v>
      </c>
      <c r="AC326" s="38" t="s">
        <v>72</v>
      </c>
      <c r="AD326" s="38" t="s">
        <v>72</v>
      </c>
      <c r="AE326" s="38" t="s">
        <v>72</v>
      </c>
      <c r="AF326" s="38" t="s">
        <v>72</v>
      </c>
      <c r="AG326" s="38" t="s">
        <v>72</v>
      </c>
      <c r="AH326" s="38" t="s">
        <v>72</v>
      </c>
      <c r="AI326" s="38" t="s">
        <v>72</v>
      </c>
      <c r="AJ326" s="38" t="s">
        <v>72</v>
      </c>
      <c r="AK326" s="38" t="s">
        <v>72</v>
      </c>
      <c r="AL326" s="38" t="s">
        <v>72</v>
      </c>
      <c r="AM326" s="38" t="s">
        <v>72</v>
      </c>
      <c r="AN326" s="38" t="s">
        <v>72</v>
      </c>
      <c r="AO326" s="38" t="s">
        <v>72</v>
      </c>
      <c r="AP326" s="38" t="s">
        <v>72</v>
      </c>
      <c r="AQ326" s="38" t="s">
        <v>72</v>
      </c>
      <c r="AR326" s="38" t="s">
        <v>72</v>
      </c>
      <c r="AS326" s="38" t="s">
        <v>72</v>
      </c>
      <c r="AT326" s="38" t="s">
        <v>72</v>
      </c>
      <c r="AU326" s="38" t="s">
        <v>72</v>
      </c>
      <c r="AV326" s="38" t="s">
        <v>72</v>
      </c>
      <c r="AW326" s="38" t="s">
        <v>72</v>
      </c>
      <c r="AX326" s="38" t="s">
        <v>72</v>
      </c>
      <c r="AY326" s="38" t="s">
        <v>72</v>
      </c>
      <c r="AZ326" s="38" t="s">
        <v>72</v>
      </c>
      <c r="BA326" s="38" t="s">
        <v>72</v>
      </c>
      <c r="BB326" s="38" t="s">
        <v>72</v>
      </c>
      <c r="BC326" s="38" t="s">
        <v>72</v>
      </c>
      <c r="BD326" s="38" t="s">
        <v>72</v>
      </c>
      <c r="BE326" s="38" t="s">
        <v>72</v>
      </c>
      <c r="BF326" s="38" t="s">
        <v>72</v>
      </c>
      <c r="BG326" s="38" t="s">
        <v>72</v>
      </c>
      <c r="BH326" s="38" t="s">
        <v>72</v>
      </c>
      <c r="BI326" s="38" t="s">
        <v>72</v>
      </c>
      <c r="BJ326" s="38" t="s">
        <v>72</v>
      </c>
      <c r="BK326" s="38" t="s">
        <v>72</v>
      </c>
      <c r="BL326" s="38" t="s">
        <v>72</v>
      </c>
      <c r="BM326" s="38" t="s">
        <v>72</v>
      </c>
      <c r="BN326" s="38" t="s">
        <v>72</v>
      </c>
      <c r="BO326" s="83" t="s">
        <v>72</v>
      </c>
    </row>
    <row r="327" spans="1:67" ht="13.5" thickBot="1" x14ac:dyDescent="0.25">
      <c r="A327" s="150"/>
      <c r="B327" s="25"/>
      <c r="C327" s="25"/>
      <c r="E327" s="39" t="s">
        <v>62</v>
      </c>
      <c r="F327" s="40">
        <f>AVERAGE(F264:F325)</f>
        <v>4820.5714285714284</v>
      </c>
      <c r="G327" s="26"/>
      <c r="H327" s="210" t="s">
        <v>706</v>
      </c>
      <c r="I327" s="211"/>
      <c r="J327" s="22">
        <f t="shared" ref="J327:BN327" si="172">SUM(COUNTIF(J264:J326,"&gt;×"))</f>
        <v>38</v>
      </c>
      <c r="K327" s="22">
        <f t="shared" si="172"/>
        <v>34</v>
      </c>
      <c r="L327" s="22">
        <f t="shared" si="172"/>
        <v>35</v>
      </c>
      <c r="M327" s="22">
        <f t="shared" si="172"/>
        <v>11</v>
      </c>
      <c r="N327" s="22">
        <f t="shared" si="172"/>
        <v>2</v>
      </c>
      <c r="O327" s="22">
        <f t="shared" si="172"/>
        <v>6</v>
      </c>
      <c r="P327" s="22">
        <f t="shared" si="172"/>
        <v>0</v>
      </c>
      <c r="Q327" s="22">
        <f>SUM(COUNTIF(Q264:Q326,"&gt;×"))</f>
        <v>0</v>
      </c>
      <c r="R327" s="22">
        <f t="shared" si="172"/>
        <v>0</v>
      </c>
      <c r="S327" s="22">
        <f t="shared" ref="S327:AG327" si="173">SUM(COUNTIF(S264:S326,"&gt;×"))</f>
        <v>0</v>
      </c>
      <c r="T327" s="22">
        <f t="shared" si="173"/>
        <v>0</v>
      </c>
      <c r="U327" s="22">
        <f>SUM(COUNTIF(U264:U326,"&gt;×"))</f>
        <v>0</v>
      </c>
      <c r="V327" s="22">
        <f>SUM(COUNTIF(V264:V326,"&gt;×"))</f>
        <v>0</v>
      </c>
      <c r="W327" s="22">
        <f>SUM(COUNTIF(W264:W326,"&gt;×"))</f>
        <v>0</v>
      </c>
      <c r="X327" s="22">
        <f>SUM(COUNTIF(X264:X326,"&gt;×"))</f>
        <v>0</v>
      </c>
      <c r="Y327" s="22">
        <f t="shared" si="173"/>
        <v>0</v>
      </c>
      <c r="Z327" s="22">
        <f>SUM(COUNTIF(Z264:Z326,"&gt;×"))</f>
        <v>0</v>
      </c>
      <c r="AA327" s="22">
        <f>SUM(COUNTIF(AA264:AA326,"&gt;×"))</f>
        <v>0</v>
      </c>
      <c r="AB327" s="22">
        <f>SUM(COUNTIF(AB318:AB326,"&gt;×"))</f>
        <v>0</v>
      </c>
      <c r="AC327" s="22">
        <f>SUM(COUNTIF(AC318:AC326,"&gt;×"))</f>
        <v>0</v>
      </c>
      <c r="AD327" s="22">
        <f t="shared" si="173"/>
        <v>4</v>
      </c>
      <c r="AE327" s="22">
        <f t="shared" si="173"/>
        <v>4</v>
      </c>
      <c r="AF327" s="22">
        <f t="shared" si="173"/>
        <v>1</v>
      </c>
      <c r="AG327" s="22">
        <f t="shared" si="173"/>
        <v>1</v>
      </c>
      <c r="AH327" s="22">
        <f t="shared" si="172"/>
        <v>4</v>
      </c>
      <c r="AI327" s="22">
        <f t="shared" si="172"/>
        <v>1</v>
      </c>
      <c r="AJ327" s="22">
        <f t="shared" si="172"/>
        <v>2</v>
      </c>
      <c r="AK327" s="22">
        <f t="shared" si="172"/>
        <v>3</v>
      </c>
      <c r="AL327" s="22">
        <f t="shared" si="172"/>
        <v>0</v>
      </c>
      <c r="AM327" s="22">
        <f t="shared" si="172"/>
        <v>0</v>
      </c>
      <c r="AN327" s="22">
        <f t="shared" si="172"/>
        <v>0</v>
      </c>
      <c r="AO327" s="22">
        <f t="shared" si="172"/>
        <v>0</v>
      </c>
      <c r="AP327" s="22">
        <f t="shared" si="172"/>
        <v>0</v>
      </c>
      <c r="AQ327" s="22">
        <f>SUM(COUNTIF(AQ264:AQ326,"&gt;×"))</f>
        <v>4</v>
      </c>
      <c r="AR327" s="22">
        <f t="shared" si="172"/>
        <v>0</v>
      </c>
      <c r="AS327" s="22">
        <f t="shared" si="172"/>
        <v>0</v>
      </c>
      <c r="AT327" s="22">
        <f t="shared" si="172"/>
        <v>0</v>
      </c>
      <c r="AU327" s="22">
        <f t="shared" si="172"/>
        <v>0</v>
      </c>
      <c r="AV327" s="22">
        <f t="shared" si="172"/>
        <v>0</v>
      </c>
      <c r="AW327" s="22">
        <f t="shared" si="172"/>
        <v>0</v>
      </c>
      <c r="AX327" s="22">
        <f t="shared" si="172"/>
        <v>0</v>
      </c>
      <c r="AY327" s="22">
        <f t="shared" si="172"/>
        <v>0</v>
      </c>
      <c r="AZ327" s="22">
        <f t="shared" si="172"/>
        <v>0</v>
      </c>
      <c r="BA327" s="22">
        <f t="shared" si="172"/>
        <v>0</v>
      </c>
      <c r="BB327" s="22">
        <f t="shared" si="172"/>
        <v>0</v>
      </c>
      <c r="BC327" s="22">
        <f t="shared" si="172"/>
        <v>0</v>
      </c>
      <c r="BD327" s="22">
        <f t="shared" si="172"/>
        <v>0</v>
      </c>
      <c r="BE327" s="22">
        <f t="shared" si="172"/>
        <v>0</v>
      </c>
      <c r="BF327" s="22">
        <f t="shared" si="172"/>
        <v>0</v>
      </c>
      <c r="BG327" s="22">
        <f t="shared" si="172"/>
        <v>0</v>
      </c>
      <c r="BH327" s="22">
        <f t="shared" si="172"/>
        <v>0</v>
      </c>
      <c r="BI327" s="22">
        <f t="shared" si="172"/>
        <v>0</v>
      </c>
      <c r="BJ327" s="22">
        <f t="shared" si="172"/>
        <v>0</v>
      </c>
      <c r="BK327" s="22">
        <f t="shared" si="172"/>
        <v>0</v>
      </c>
      <c r="BL327" s="22">
        <f t="shared" si="172"/>
        <v>0</v>
      </c>
      <c r="BM327" s="22">
        <f t="shared" si="172"/>
        <v>0</v>
      </c>
      <c r="BN327" s="22">
        <f t="shared" si="172"/>
        <v>0</v>
      </c>
      <c r="BO327" s="151">
        <f>SUM(COUNTIF(BO264:BO326,"&gt;×"))</f>
        <v>0</v>
      </c>
    </row>
    <row r="328" spans="1:67" ht="13.5" thickBot="1" x14ac:dyDescent="0.25">
      <c r="A328" s="150"/>
      <c r="B328" s="25"/>
      <c r="C328" s="25"/>
      <c r="D328" s="25"/>
      <c r="E328" s="25"/>
      <c r="F328" s="41"/>
      <c r="G328" s="26"/>
      <c r="H328" s="212" t="s">
        <v>64</v>
      </c>
      <c r="I328" s="213"/>
      <c r="J328" s="42">
        <f>SUM(J327+J253)</f>
        <v>134</v>
      </c>
      <c r="K328" s="42">
        <f t="shared" ref="K328:BN328" si="174">SUM(K327+K253)</f>
        <v>116</v>
      </c>
      <c r="L328" s="42">
        <f t="shared" si="174"/>
        <v>96</v>
      </c>
      <c r="M328" s="42">
        <f t="shared" si="174"/>
        <v>47</v>
      </c>
      <c r="N328" s="42">
        <f t="shared" si="174"/>
        <v>8</v>
      </c>
      <c r="O328" s="42">
        <f t="shared" si="174"/>
        <v>6</v>
      </c>
      <c r="P328" s="42">
        <f t="shared" si="174"/>
        <v>0</v>
      </c>
      <c r="Q328" s="42">
        <f>SUM(Q327+Q253)</f>
        <v>0</v>
      </c>
      <c r="R328" s="42">
        <f t="shared" si="174"/>
        <v>0</v>
      </c>
      <c r="S328" s="42">
        <f t="shared" ref="S328:AG328" si="175">SUM(S327+S253)</f>
        <v>0</v>
      </c>
      <c r="T328" s="42">
        <f t="shared" si="175"/>
        <v>0</v>
      </c>
      <c r="U328" s="42">
        <f>SUM(U327+U253)</f>
        <v>0</v>
      </c>
      <c r="V328" s="42">
        <f>SUM(V327+V253)</f>
        <v>2</v>
      </c>
      <c r="W328" s="42">
        <f>SUM(W327+W253)</f>
        <v>0</v>
      </c>
      <c r="X328" s="42">
        <f>SUM(X327+X253)</f>
        <v>0</v>
      </c>
      <c r="Y328" s="42">
        <f t="shared" si="175"/>
        <v>0</v>
      </c>
      <c r="Z328" s="42">
        <f>SUM(Z327+Z253)</f>
        <v>14</v>
      </c>
      <c r="AA328" s="42">
        <f>SUM(AA327+AA253)</f>
        <v>1</v>
      </c>
      <c r="AB328" s="42">
        <f>SUM(AB327+AB307)</f>
        <v>0</v>
      </c>
      <c r="AC328" s="42">
        <f>SUM(AC327+AC307)</f>
        <v>0</v>
      </c>
      <c r="AD328" s="42">
        <f t="shared" si="175"/>
        <v>4</v>
      </c>
      <c r="AE328" s="42">
        <f t="shared" si="175"/>
        <v>4</v>
      </c>
      <c r="AF328" s="42">
        <f t="shared" si="175"/>
        <v>1</v>
      </c>
      <c r="AG328" s="42">
        <f t="shared" si="175"/>
        <v>4</v>
      </c>
      <c r="AH328" s="42">
        <f t="shared" si="174"/>
        <v>4</v>
      </c>
      <c r="AI328" s="42">
        <f t="shared" si="174"/>
        <v>1</v>
      </c>
      <c r="AJ328" s="42">
        <f t="shared" si="174"/>
        <v>15</v>
      </c>
      <c r="AK328" s="42">
        <f t="shared" si="174"/>
        <v>10</v>
      </c>
      <c r="AL328" s="42">
        <f t="shared" si="174"/>
        <v>13</v>
      </c>
      <c r="AM328" s="42">
        <f t="shared" si="174"/>
        <v>4</v>
      </c>
      <c r="AN328" s="42">
        <f t="shared" si="174"/>
        <v>9</v>
      </c>
      <c r="AO328" s="42">
        <f t="shared" si="174"/>
        <v>12</v>
      </c>
      <c r="AP328" s="42">
        <f t="shared" si="174"/>
        <v>2</v>
      </c>
      <c r="AQ328" s="42">
        <f>SUM(AQ327+AQ253)</f>
        <v>44</v>
      </c>
      <c r="AR328" s="42">
        <f t="shared" si="174"/>
        <v>2</v>
      </c>
      <c r="AS328" s="42">
        <f t="shared" si="174"/>
        <v>8</v>
      </c>
      <c r="AT328" s="42">
        <f t="shared" si="174"/>
        <v>2</v>
      </c>
      <c r="AU328" s="42">
        <f t="shared" si="174"/>
        <v>1</v>
      </c>
      <c r="AV328" s="42">
        <f t="shared" si="174"/>
        <v>1</v>
      </c>
      <c r="AW328" s="42">
        <f t="shared" si="174"/>
        <v>6</v>
      </c>
      <c r="AX328" s="42">
        <f t="shared" si="174"/>
        <v>2</v>
      </c>
      <c r="AY328" s="42">
        <f t="shared" si="174"/>
        <v>4</v>
      </c>
      <c r="AZ328" s="42">
        <f t="shared" si="174"/>
        <v>2</v>
      </c>
      <c r="BA328" s="42">
        <f t="shared" si="174"/>
        <v>1</v>
      </c>
      <c r="BB328" s="42">
        <f t="shared" si="174"/>
        <v>17</v>
      </c>
      <c r="BC328" s="42">
        <f t="shared" si="174"/>
        <v>14</v>
      </c>
      <c r="BD328" s="42">
        <f t="shared" si="174"/>
        <v>3</v>
      </c>
      <c r="BE328" s="42">
        <f t="shared" si="174"/>
        <v>18</v>
      </c>
      <c r="BF328" s="42">
        <f t="shared" si="174"/>
        <v>14</v>
      </c>
      <c r="BG328" s="42">
        <f t="shared" si="174"/>
        <v>12</v>
      </c>
      <c r="BH328" s="42">
        <f t="shared" si="174"/>
        <v>12</v>
      </c>
      <c r="BI328" s="42">
        <f t="shared" si="174"/>
        <v>9</v>
      </c>
      <c r="BJ328" s="42">
        <f t="shared" si="174"/>
        <v>8</v>
      </c>
      <c r="BK328" s="42">
        <f t="shared" si="174"/>
        <v>3</v>
      </c>
      <c r="BL328" s="42">
        <f t="shared" si="174"/>
        <v>2</v>
      </c>
      <c r="BM328" s="42">
        <f t="shared" si="174"/>
        <v>2</v>
      </c>
      <c r="BN328" s="42">
        <f t="shared" si="174"/>
        <v>2</v>
      </c>
      <c r="BO328" s="152">
        <f>SUM(BO327+BO253)</f>
        <v>0</v>
      </c>
    </row>
    <row r="329" spans="1:67" x14ac:dyDescent="0.2">
      <c r="A329" s="153"/>
      <c r="B329" s="25"/>
      <c r="F329" s="41"/>
      <c r="G329" s="26"/>
      <c r="H329" s="210" t="s">
        <v>707</v>
      </c>
      <c r="I329" s="211"/>
      <c r="J329" s="43">
        <f t="shared" ref="J329:BN329" si="176">SUM(COUNTIF(J264:J326,"&gt;=幹事"))</f>
        <v>11</v>
      </c>
      <c r="K329" s="43">
        <f t="shared" si="176"/>
        <v>8</v>
      </c>
      <c r="L329" s="43">
        <f t="shared" si="176"/>
        <v>7</v>
      </c>
      <c r="M329" s="43">
        <f t="shared" si="176"/>
        <v>6</v>
      </c>
      <c r="N329" s="43">
        <f t="shared" si="176"/>
        <v>0</v>
      </c>
      <c r="O329" s="43">
        <f t="shared" si="176"/>
        <v>0</v>
      </c>
      <c r="P329" s="43">
        <f>SUM(COUNTIF(P264:P326,"&gt;=幹事"))</f>
        <v>0</v>
      </c>
      <c r="Q329" s="43">
        <f>SUM(COUNTIF(Q264:Q326,"&gt;=幹事"))</f>
        <v>0</v>
      </c>
      <c r="R329" s="43">
        <f t="shared" si="176"/>
        <v>0</v>
      </c>
      <c r="S329" s="43">
        <f t="shared" ref="S329:AG329" si="177">SUM(COUNTIF(S264:S326,"&gt;=幹事"))</f>
        <v>0</v>
      </c>
      <c r="T329" s="43">
        <f t="shared" si="177"/>
        <v>0</v>
      </c>
      <c r="U329" s="43">
        <f>SUM(COUNTIF(U264:U326,"&gt;=幹事"))</f>
        <v>0</v>
      </c>
      <c r="V329" s="43">
        <f>SUM(COUNTIF(V264:V326,"&gt;=幹事"))</f>
        <v>0</v>
      </c>
      <c r="W329" s="43">
        <f>SUM(COUNTIF(W264:W326,"&gt;=幹事"))</f>
        <v>0</v>
      </c>
      <c r="X329" s="43">
        <f>SUM(COUNTIF(X264:X326,"&gt;=幹事"))</f>
        <v>0</v>
      </c>
      <c r="Y329" s="43">
        <f t="shared" si="177"/>
        <v>0</v>
      </c>
      <c r="Z329" s="43">
        <f>SUM(COUNTIF(Z264:Z326,"&gt;=幹事"))</f>
        <v>0</v>
      </c>
      <c r="AA329" s="43">
        <f>SUM(COUNTIF(AA264:AA326,"&gt;=幹事"))</f>
        <v>0</v>
      </c>
      <c r="AB329" s="43">
        <f>SUM(COUNTIF(AB318:AB326,"&gt;=幹事"))</f>
        <v>0</v>
      </c>
      <c r="AC329" s="43">
        <f>SUM(COUNTIF(AC318:AC326,"&gt;=幹事"))</f>
        <v>0</v>
      </c>
      <c r="AD329" s="43">
        <f t="shared" si="177"/>
        <v>1</v>
      </c>
      <c r="AE329" s="43">
        <f t="shared" si="177"/>
        <v>1</v>
      </c>
      <c r="AF329" s="43">
        <f t="shared" si="177"/>
        <v>0</v>
      </c>
      <c r="AG329" s="43">
        <f t="shared" si="177"/>
        <v>0</v>
      </c>
      <c r="AH329" s="43">
        <f t="shared" si="176"/>
        <v>2</v>
      </c>
      <c r="AI329" s="43">
        <f t="shared" si="176"/>
        <v>0</v>
      </c>
      <c r="AJ329" s="43">
        <f t="shared" si="176"/>
        <v>1</v>
      </c>
      <c r="AK329" s="43">
        <f t="shared" si="176"/>
        <v>0</v>
      </c>
      <c r="AL329" s="43">
        <f t="shared" si="176"/>
        <v>0</v>
      </c>
      <c r="AM329" s="43">
        <f t="shared" si="176"/>
        <v>0</v>
      </c>
      <c r="AN329" s="43">
        <f t="shared" si="176"/>
        <v>0</v>
      </c>
      <c r="AO329" s="43">
        <f t="shared" si="176"/>
        <v>0</v>
      </c>
      <c r="AP329" s="43">
        <f t="shared" si="176"/>
        <v>0</v>
      </c>
      <c r="AQ329" s="43">
        <f>SUM(COUNTIF(AQ264:AQ326,"&gt;=幹事"))</f>
        <v>1</v>
      </c>
      <c r="AR329" s="43">
        <f t="shared" si="176"/>
        <v>0</v>
      </c>
      <c r="AS329" s="43">
        <f t="shared" si="176"/>
        <v>0</v>
      </c>
      <c r="AT329" s="43">
        <f t="shared" si="176"/>
        <v>0</v>
      </c>
      <c r="AU329" s="43">
        <f t="shared" si="176"/>
        <v>0</v>
      </c>
      <c r="AV329" s="43">
        <f t="shared" si="176"/>
        <v>0</v>
      </c>
      <c r="AW329" s="43">
        <f t="shared" si="176"/>
        <v>0</v>
      </c>
      <c r="AX329" s="43">
        <f t="shared" si="176"/>
        <v>0</v>
      </c>
      <c r="AY329" s="43">
        <f t="shared" si="176"/>
        <v>0</v>
      </c>
      <c r="AZ329" s="43">
        <f t="shared" si="176"/>
        <v>0</v>
      </c>
      <c r="BA329" s="43">
        <f t="shared" si="176"/>
        <v>0</v>
      </c>
      <c r="BB329" s="43">
        <f t="shared" si="176"/>
        <v>0</v>
      </c>
      <c r="BC329" s="43">
        <f t="shared" si="176"/>
        <v>0</v>
      </c>
      <c r="BD329" s="43">
        <f t="shared" si="176"/>
        <v>0</v>
      </c>
      <c r="BE329" s="43">
        <f t="shared" si="176"/>
        <v>0</v>
      </c>
      <c r="BF329" s="43">
        <f t="shared" si="176"/>
        <v>0</v>
      </c>
      <c r="BG329" s="43">
        <f t="shared" si="176"/>
        <v>0</v>
      </c>
      <c r="BH329" s="43">
        <f t="shared" si="176"/>
        <v>0</v>
      </c>
      <c r="BI329" s="43">
        <f t="shared" si="176"/>
        <v>0</v>
      </c>
      <c r="BJ329" s="43">
        <f t="shared" si="176"/>
        <v>0</v>
      </c>
      <c r="BK329" s="43">
        <f t="shared" si="176"/>
        <v>0</v>
      </c>
      <c r="BL329" s="43">
        <f t="shared" si="176"/>
        <v>0</v>
      </c>
      <c r="BM329" s="43">
        <f t="shared" si="176"/>
        <v>0</v>
      </c>
      <c r="BN329" s="43">
        <f t="shared" si="176"/>
        <v>0</v>
      </c>
      <c r="BO329" s="154">
        <f>SUM(COUNTIF(BO264:BO326,"&gt;=幹事"))</f>
        <v>0</v>
      </c>
    </row>
    <row r="330" spans="1:67" ht="13.5" thickBot="1" x14ac:dyDescent="0.25">
      <c r="A330" s="155"/>
      <c r="B330" s="113"/>
      <c r="C330" s="156"/>
      <c r="D330" s="156"/>
      <c r="E330" s="156"/>
      <c r="F330" s="34"/>
      <c r="G330" s="114"/>
      <c r="H330" s="212" t="s">
        <v>66</v>
      </c>
      <c r="I330" s="213"/>
      <c r="J330" s="69">
        <f>SUM(J329+J255)</f>
        <v>27</v>
      </c>
      <c r="K330" s="69">
        <f t="shared" ref="K330:BN330" si="178">SUM(K329+K255)</f>
        <v>21</v>
      </c>
      <c r="L330" s="69">
        <f t="shared" si="178"/>
        <v>16</v>
      </c>
      <c r="M330" s="69">
        <f t="shared" si="178"/>
        <v>16</v>
      </c>
      <c r="N330" s="69">
        <f t="shared" si="178"/>
        <v>1</v>
      </c>
      <c r="O330" s="69">
        <f t="shared" si="178"/>
        <v>0</v>
      </c>
      <c r="P330" s="69">
        <f t="shared" si="178"/>
        <v>0</v>
      </c>
      <c r="Q330" s="69">
        <f>SUM(Q329+Q255)</f>
        <v>0</v>
      </c>
      <c r="R330" s="69">
        <f t="shared" si="178"/>
        <v>0</v>
      </c>
      <c r="S330" s="69">
        <f t="shared" ref="S330:AG330" si="179">SUM(S329+S255)</f>
        <v>0</v>
      </c>
      <c r="T330" s="69">
        <f t="shared" si="179"/>
        <v>0</v>
      </c>
      <c r="U330" s="69">
        <f>SUM(U329+U255)</f>
        <v>0</v>
      </c>
      <c r="V330" s="69">
        <f>SUM(V329+V255)</f>
        <v>0</v>
      </c>
      <c r="W330" s="69">
        <f>SUM(W329+W255)</f>
        <v>0</v>
      </c>
      <c r="X330" s="69">
        <f>SUM(X329+X255)</f>
        <v>0</v>
      </c>
      <c r="Y330" s="69">
        <f t="shared" si="179"/>
        <v>0</v>
      </c>
      <c r="Z330" s="69">
        <f>SUM(Z329+Z255)</f>
        <v>2</v>
      </c>
      <c r="AA330" s="69">
        <f>SUM(AA329+AA255)</f>
        <v>0</v>
      </c>
      <c r="AB330" s="69">
        <f>SUM(AB329+AB309)</f>
        <v>0</v>
      </c>
      <c r="AC330" s="69">
        <f>SUM(AC329+AC309)</f>
        <v>0</v>
      </c>
      <c r="AD330" s="69">
        <f t="shared" si="179"/>
        <v>1</v>
      </c>
      <c r="AE330" s="69">
        <f t="shared" si="179"/>
        <v>1</v>
      </c>
      <c r="AF330" s="69">
        <f t="shared" si="179"/>
        <v>0</v>
      </c>
      <c r="AG330" s="69">
        <f t="shared" si="179"/>
        <v>1</v>
      </c>
      <c r="AH330" s="69">
        <f t="shared" si="178"/>
        <v>2</v>
      </c>
      <c r="AI330" s="69">
        <f t="shared" si="178"/>
        <v>0</v>
      </c>
      <c r="AJ330" s="69">
        <f t="shared" si="178"/>
        <v>4</v>
      </c>
      <c r="AK330" s="69">
        <f t="shared" si="178"/>
        <v>3</v>
      </c>
      <c r="AL330" s="69">
        <f t="shared" si="178"/>
        <v>4</v>
      </c>
      <c r="AM330" s="69">
        <f t="shared" si="178"/>
        <v>1</v>
      </c>
      <c r="AN330" s="69">
        <f t="shared" si="178"/>
        <v>3</v>
      </c>
      <c r="AO330" s="69">
        <f t="shared" si="178"/>
        <v>4</v>
      </c>
      <c r="AP330" s="69">
        <f t="shared" si="178"/>
        <v>0</v>
      </c>
      <c r="AQ330" s="69">
        <f>SUM(AQ329+AQ255)</f>
        <v>11</v>
      </c>
      <c r="AR330" s="69">
        <f t="shared" si="178"/>
        <v>0</v>
      </c>
      <c r="AS330" s="69">
        <f t="shared" si="178"/>
        <v>2</v>
      </c>
      <c r="AT330" s="69">
        <f t="shared" si="178"/>
        <v>0</v>
      </c>
      <c r="AU330" s="69">
        <f t="shared" si="178"/>
        <v>0</v>
      </c>
      <c r="AV330" s="69">
        <f t="shared" si="178"/>
        <v>0</v>
      </c>
      <c r="AW330" s="69">
        <f t="shared" si="178"/>
        <v>1</v>
      </c>
      <c r="AX330" s="69">
        <f t="shared" si="178"/>
        <v>1</v>
      </c>
      <c r="AY330" s="69">
        <f t="shared" si="178"/>
        <v>1</v>
      </c>
      <c r="AZ330" s="69">
        <f t="shared" si="178"/>
        <v>0</v>
      </c>
      <c r="BA330" s="69">
        <f t="shared" si="178"/>
        <v>0</v>
      </c>
      <c r="BB330" s="69">
        <f t="shared" si="178"/>
        <v>3</v>
      </c>
      <c r="BC330" s="69">
        <f t="shared" si="178"/>
        <v>2</v>
      </c>
      <c r="BD330" s="69">
        <f t="shared" si="178"/>
        <v>1</v>
      </c>
      <c r="BE330" s="69">
        <f t="shared" si="178"/>
        <v>1</v>
      </c>
      <c r="BF330" s="69">
        <f t="shared" si="178"/>
        <v>2</v>
      </c>
      <c r="BG330" s="69">
        <f t="shared" si="178"/>
        <v>2</v>
      </c>
      <c r="BH330" s="69">
        <f t="shared" si="178"/>
        <v>1</v>
      </c>
      <c r="BI330" s="69">
        <f t="shared" si="178"/>
        <v>0</v>
      </c>
      <c r="BJ330" s="69">
        <f t="shared" si="178"/>
        <v>1</v>
      </c>
      <c r="BK330" s="69">
        <f t="shared" si="178"/>
        <v>0</v>
      </c>
      <c r="BL330" s="69">
        <f t="shared" si="178"/>
        <v>0</v>
      </c>
      <c r="BM330" s="69">
        <f t="shared" si="178"/>
        <v>0</v>
      </c>
      <c r="BN330" s="69">
        <f t="shared" si="178"/>
        <v>0</v>
      </c>
      <c r="BO330" s="157">
        <f>SUM(BO329+BO255)</f>
        <v>0</v>
      </c>
    </row>
    <row r="331" spans="1:67" ht="13.5" thickBot="1" x14ac:dyDescent="0.25">
      <c r="A331" s="25"/>
      <c r="B331" s="25"/>
      <c r="F331" s="41"/>
      <c r="G331" s="26"/>
      <c r="H331" s="196"/>
      <c r="I331" s="196"/>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row>
    <row r="332" spans="1:67" x14ac:dyDescent="0.2">
      <c r="I332" t="s">
        <v>649</v>
      </c>
      <c r="J332" s="44" t="s">
        <v>52</v>
      </c>
      <c r="K332" s="7" t="s">
        <v>52</v>
      </c>
      <c r="L332" s="7"/>
      <c r="M332" s="7"/>
      <c r="N332" s="7"/>
      <c r="O332" s="7"/>
      <c r="P332" s="45" t="s">
        <v>49</v>
      </c>
      <c r="Q332" s="7" t="s">
        <v>71</v>
      </c>
      <c r="R332" s="7"/>
      <c r="S332" s="46"/>
      <c r="T332" s="77"/>
      <c r="U332" s="7" t="s">
        <v>168</v>
      </c>
      <c r="V332" s="7"/>
      <c r="W332" s="7"/>
      <c r="X332" s="7"/>
      <c r="Y332" s="7"/>
      <c r="Z332" s="46"/>
      <c r="AA332"/>
      <c r="AB332"/>
      <c r="AC332"/>
      <c r="AD332"/>
      <c r="AF332"/>
      <c r="AG332"/>
      <c r="AI332"/>
      <c r="AJ332"/>
      <c r="AK332"/>
      <c r="AM332"/>
      <c r="AN332"/>
      <c r="AO332"/>
      <c r="AQ332"/>
      <c r="AR332"/>
      <c r="AS332"/>
      <c r="AT332"/>
      <c r="AU332"/>
      <c r="AW332"/>
      <c r="AX332"/>
      <c r="AY332"/>
      <c r="BA332"/>
      <c r="BB332"/>
      <c r="BC332"/>
      <c r="BD332"/>
      <c r="BE332"/>
      <c r="BF332"/>
      <c r="BG332"/>
      <c r="BH332"/>
      <c r="BI332"/>
      <c r="BK332"/>
      <c r="BL332"/>
      <c r="BM332"/>
      <c r="BN332"/>
      <c r="BO332"/>
    </row>
    <row r="333" spans="1:67" x14ac:dyDescent="0.2">
      <c r="J333" s="47" t="s">
        <v>69</v>
      </c>
      <c r="K333" s="48" t="s">
        <v>70</v>
      </c>
      <c r="L333" s="48"/>
      <c r="M333" s="48"/>
      <c r="N333" s="48"/>
      <c r="O333" s="48"/>
      <c r="P333" s="75" t="s">
        <v>67</v>
      </c>
      <c r="Q333" s="49" t="s">
        <v>68</v>
      </c>
      <c r="R333" s="50"/>
      <c r="S333" s="51"/>
      <c r="T333" s="76"/>
      <c r="U333" s="49"/>
      <c r="V333" s="50"/>
      <c r="W333" s="50"/>
      <c r="X333" s="50"/>
      <c r="Y333" s="50"/>
      <c r="Z333" s="51"/>
      <c r="AA333"/>
      <c r="AB333"/>
      <c r="AC333"/>
      <c r="AD333"/>
      <c r="AF333"/>
      <c r="AG333"/>
      <c r="AI333"/>
      <c r="AJ333"/>
      <c r="AK333"/>
      <c r="AM333"/>
      <c r="AN333"/>
      <c r="AO333"/>
      <c r="AQ333"/>
      <c r="AR333"/>
      <c r="AS333"/>
      <c r="AT333"/>
      <c r="AU333"/>
      <c r="AW333"/>
      <c r="AX333"/>
      <c r="AY333"/>
      <c r="BA333"/>
      <c r="BB333"/>
      <c r="BC333"/>
      <c r="BD333"/>
      <c r="BE333"/>
      <c r="BF333"/>
      <c r="BG333"/>
      <c r="BH333"/>
      <c r="BI333"/>
      <c r="BK333"/>
      <c r="BL333"/>
      <c r="BM333"/>
      <c r="BN333"/>
      <c r="BO333"/>
    </row>
    <row r="334" spans="1:67" ht="13.5" thickBot="1" x14ac:dyDescent="0.25">
      <c r="J334" s="78" t="s">
        <v>167</v>
      </c>
      <c r="K334" s="52" t="s">
        <v>1002</v>
      </c>
      <c r="L334" s="53"/>
      <c r="M334" s="54"/>
      <c r="N334" s="54"/>
      <c r="O334" s="54"/>
      <c r="P334" s="55" t="s">
        <v>72</v>
      </c>
      <c r="Q334" s="52" t="s">
        <v>73</v>
      </c>
      <c r="R334" s="53"/>
      <c r="S334" s="56"/>
      <c r="T334" s="55"/>
      <c r="U334" s="52"/>
      <c r="V334" s="53"/>
      <c r="W334" s="53"/>
      <c r="X334" s="53"/>
      <c r="Y334" s="53"/>
      <c r="Z334" s="56"/>
      <c r="AA334"/>
      <c r="AB334"/>
      <c r="AC334"/>
      <c r="AD334"/>
      <c r="AF334"/>
      <c r="AG334"/>
      <c r="AI334"/>
      <c r="AJ334"/>
      <c r="AK334"/>
      <c r="AM334"/>
      <c r="AN334"/>
      <c r="AO334"/>
      <c r="AQ334"/>
      <c r="AR334"/>
      <c r="AS334"/>
      <c r="AT334"/>
      <c r="AU334"/>
      <c r="AW334"/>
      <c r="AX334"/>
      <c r="AY334"/>
      <c r="BA334"/>
      <c r="BB334"/>
      <c r="BC334"/>
      <c r="BD334"/>
      <c r="BE334"/>
      <c r="BF334"/>
      <c r="BG334"/>
      <c r="BH334"/>
      <c r="BI334"/>
      <c r="BK334"/>
      <c r="BL334"/>
      <c r="BM334"/>
      <c r="BN334"/>
      <c r="BO334"/>
    </row>
    <row r="335" spans="1:67" ht="13.5" thickBot="1" x14ac:dyDescent="0.25">
      <c r="K335" s="98"/>
      <c r="L335" s="98"/>
      <c r="M335" s="98"/>
      <c r="O335" s="98"/>
      <c r="P335" s="98"/>
      <c r="Q335" s="98"/>
      <c r="R335" s="98"/>
      <c r="S335" s="98"/>
      <c r="T335" s="98"/>
      <c r="U335" s="98"/>
      <c r="V335" s="98"/>
      <c r="W335" s="98"/>
      <c r="X335" s="98"/>
      <c r="Y335" s="98"/>
      <c r="AA335" s="98"/>
      <c r="AB335" s="98"/>
      <c r="AC335" s="98"/>
      <c r="AD335" s="98"/>
      <c r="AE335" s="98"/>
      <c r="AG335" s="98"/>
      <c r="AH335"/>
      <c r="AI335"/>
      <c r="AJ335"/>
      <c r="AK335"/>
      <c r="AL335"/>
      <c r="AM335"/>
      <c r="AO335"/>
      <c r="AP335"/>
      <c r="AQ335" s="98"/>
      <c r="AR335"/>
      <c r="AV335"/>
      <c r="AX335"/>
      <c r="AY335"/>
      <c r="BC335"/>
      <c r="BN335"/>
      <c r="BO335"/>
    </row>
    <row r="336" spans="1:67" x14ac:dyDescent="0.2">
      <c r="A336" s="247" t="s">
        <v>1</v>
      </c>
      <c r="B336" s="216" t="s">
        <v>3</v>
      </c>
      <c r="C336" s="216" t="s">
        <v>5</v>
      </c>
      <c r="D336" s="216" t="str">
        <f>D5</f>
        <v>住所／情報(2023/1/1全確認)</v>
      </c>
      <c r="E336" s="228" t="str">
        <f>E5</f>
        <v>URL(公式HPのみ)
(2024/1/1全確認)</v>
      </c>
      <c r="F336" s="230" t="s">
        <v>7</v>
      </c>
      <c r="G336" s="216" t="s">
        <v>9</v>
      </c>
      <c r="H336" s="218" t="s">
        <v>11</v>
      </c>
      <c r="I336" s="220" t="s">
        <v>13</v>
      </c>
      <c r="J336" s="7" t="s">
        <v>14</v>
      </c>
      <c r="K336" s="7"/>
      <c r="L336" s="8"/>
      <c r="M336" s="8"/>
      <c r="N336" s="8"/>
      <c r="O336" s="8"/>
      <c r="P336" s="7"/>
      <c r="Q336" s="7"/>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7"/>
      <c r="AR336" s="8"/>
      <c r="AS336" s="8"/>
      <c r="AT336" s="8"/>
      <c r="AU336" s="8"/>
      <c r="AV336" s="8"/>
      <c r="AW336" s="8"/>
      <c r="AX336" s="8"/>
      <c r="AY336" s="8"/>
      <c r="AZ336" s="8"/>
      <c r="BA336" s="8"/>
      <c r="BB336" s="7"/>
      <c r="BC336" s="8"/>
      <c r="BD336" s="8"/>
      <c r="BE336" s="8"/>
      <c r="BF336" s="8"/>
      <c r="BG336" s="8"/>
      <c r="BH336" s="8"/>
      <c r="BI336" s="8"/>
      <c r="BJ336" s="8"/>
      <c r="BK336" s="8"/>
      <c r="BL336" s="8"/>
      <c r="BM336" s="8"/>
      <c r="BN336" s="8"/>
      <c r="BO336" s="9"/>
    </row>
    <row r="337" spans="1:67" s="2" customFormat="1" ht="31.25" customHeight="1" thickBot="1" x14ac:dyDescent="0.25">
      <c r="A337" s="248"/>
      <c r="B337" s="217"/>
      <c r="C337" s="217"/>
      <c r="D337" s="217"/>
      <c r="E337" s="229"/>
      <c r="F337" s="231"/>
      <c r="G337" s="217"/>
      <c r="H337" s="219"/>
      <c r="I337" s="221"/>
      <c r="J337" s="11" t="str">
        <f>J6</f>
        <v>Tosh</v>
      </c>
      <c r="K337" s="11" t="str">
        <f t="shared" ref="K337:BN337" si="180">K6</f>
        <v>岸野姉</v>
      </c>
      <c r="L337" s="11" t="str">
        <f t="shared" si="180"/>
        <v>善恵姉</v>
      </c>
      <c r="M337" s="11" t="str">
        <f t="shared" si="180"/>
        <v>上野兄</v>
      </c>
      <c r="N337" s="11" t="str">
        <f t="shared" si="180"/>
        <v>Amita
姉</v>
      </c>
      <c r="O337" s="11" t="str">
        <f t="shared" si="180"/>
        <v>長島兄</v>
      </c>
      <c r="P337" s="11" t="str">
        <f t="shared" si="180"/>
        <v>悠姉</v>
      </c>
      <c r="Q337" s="11" t="str">
        <f>Q6</f>
        <v>Tanmay兄</v>
      </c>
      <c r="R337" s="11" t="str">
        <f t="shared" si="180"/>
        <v>前川
浩)兄</v>
      </c>
      <c r="S337" s="11" t="str">
        <f t="shared" ref="S337:AG337" si="181">S6</f>
        <v>前川
紀)姉</v>
      </c>
      <c r="T337" s="11" t="str">
        <f t="shared" si="181"/>
        <v>前川
あ))姉</v>
      </c>
      <c r="U337" s="11" t="str">
        <f>U6</f>
        <v>千恵美姉</v>
      </c>
      <c r="V337" s="11" t="str">
        <f>V6</f>
        <v>柴田兄</v>
      </c>
      <c r="W337" s="11" t="str">
        <f>W6</f>
        <v>須坂姉</v>
      </c>
      <c r="X337" s="11" t="str">
        <f>X6</f>
        <v>勇輝兄</v>
      </c>
      <c r="Y337" s="11" t="str">
        <f t="shared" si="181"/>
        <v>Nimish兄</v>
      </c>
      <c r="Z337" s="71" t="str">
        <f>Z6</f>
        <v>亜紀子姉</v>
      </c>
      <c r="AA337" s="71" t="str">
        <f>AA6</f>
        <v>山田兄</v>
      </c>
      <c r="AB337" s="71"/>
      <c r="AC337" s="71"/>
      <c r="AD337" s="71" t="str">
        <f t="shared" si="181"/>
        <v>原園姉</v>
      </c>
      <c r="AE337" s="71" t="str">
        <f t="shared" si="181"/>
        <v>渡部姉</v>
      </c>
      <c r="AF337" s="71" t="str">
        <f t="shared" si="181"/>
        <v>香織姉</v>
      </c>
      <c r="AG337" s="71" t="str">
        <f t="shared" si="181"/>
        <v>田嶋姉</v>
      </c>
      <c r="AH337" s="71" t="str">
        <f t="shared" si="180"/>
        <v>藤田兄</v>
      </c>
      <c r="AI337" s="71" t="str">
        <f t="shared" si="180"/>
        <v>藤田姉</v>
      </c>
      <c r="AJ337" s="71" t="str">
        <f t="shared" si="180"/>
        <v>佐藤兄</v>
      </c>
      <c r="AK337" s="71" t="str">
        <f t="shared" si="180"/>
        <v>島尾姉</v>
      </c>
      <c r="AL337" s="71" t="str">
        <f t="shared" si="180"/>
        <v>風間兄</v>
      </c>
      <c r="AM337" s="71" t="str">
        <f t="shared" si="180"/>
        <v>風間姉</v>
      </c>
      <c r="AN337" s="71" t="str">
        <f t="shared" si="180"/>
        <v>福田姉</v>
      </c>
      <c r="AO337" s="71" t="str">
        <f t="shared" si="180"/>
        <v>中村兄</v>
      </c>
      <c r="AP337" s="71" t="str">
        <f t="shared" si="180"/>
        <v>名久井兄</v>
      </c>
      <c r="AQ337" s="71" t="str">
        <f>AQ6</f>
        <v>山中兄</v>
      </c>
      <c r="AR337" s="71" t="str">
        <f t="shared" si="180"/>
        <v>山中姉</v>
      </c>
      <c r="AS337" s="71" t="str">
        <f t="shared" si="180"/>
        <v>西宇兄</v>
      </c>
      <c r="AT337" s="71" t="str">
        <f t="shared" si="180"/>
        <v>岡本姉</v>
      </c>
      <c r="AU337" s="71" t="str">
        <f t="shared" si="180"/>
        <v>早川姉</v>
      </c>
      <c r="AV337" s="71" t="str">
        <f t="shared" si="180"/>
        <v>佐奈子姉</v>
      </c>
      <c r="AW337" s="71" t="str">
        <f t="shared" si="180"/>
        <v>秋山姉</v>
      </c>
      <c r="AX337" s="71" t="str">
        <f t="shared" si="180"/>
        <v>田中兄</v>
      </c>
      <c r="AY337" s="71" t="str">
        <f t="shared" si="180"/>
        <v>星島姉</v>
      </c>
      <c r="AZ337" s="71" t="str">
        <f t="shared" si="180"/>
        <v>安谷屋兄</v>
      </c>
      <c r="BA337" s="71" t="str">
        <f t="shared" si="180"/>
        <v>菅谷兄</v>
      </c>
      <c r="BB337" s="71" t="str">
        <f t="shared" si="180"/>
        <v>中嶌姉</v>
      </c>
      <c r="BC337" s="71" t="str">
        <f t="shared" si="180"/>
        <v>井上
(美)姉</v>
      </c>
      <c r="BD337" s="71" t="str">
        <f t="shared" si="180"/>
        <v>徳永兄</v>
      </c>
      <c r="BE337" s="71" t="str">
        <f t="shared" si="180"/>
        <v>崇之兄</v>
      </c>
      <c r="BF337" s="71" t="str">
        <f t="shared" si="180"/>
        <v>金子兄</v>
      </c>
      <c r="BG337" s="71" t="str">
        <f t="shared" si="180"/>
        <v>河野姉</v>
      </c>
      <c r="BH337" s="71" t="str">
        <f t="shared" si="180"/>
        <v>松下姉</v>
      </c>
      <c r="BI337" s="71" t="str">
        <f t="shared" si="180"/>
        <v>薮内姉</v>
      </c>
      <c r="BJ337" s="71" t="str">
        <f t="shared" si="180"/>
        <v>督兄</v>
      </c>
      <c r="BK337" s="71" t="str">
        <f t="shared" si="180"/>
        <v>内住姉</v>
      </c>
      <c r="BL337" s="71" t="str">
        <f t="shared" si="180"/>
        <v>戸谷姉</v>
      </c>
      <c r="BM337" s="71" t="str">
        <f t="shared" si="180"/>
        <v>野村姉</v>
      </c>
      <c r="BN337" s="71" t="str">
        <f t="shared" si="180"/>
        <v>吉川姉</v>
      </c>
      <c r="BO337" s="71">
        <f>BO6</f>
        <v>0</v>
      </c>
    </row>
    <row r="338" spans="1:67" s="2" customFormat="1" ht="14" thickTop="1" thickBot="1" x14ac:dyDescent="0.25">
      <c r="A338" s="340" t="s">
        <v>975</v>
      </c>
      <c r="B338" s="341"/>
      <c r="C338" s="342" t="s">
        <v>979</v>
      </c>
      <c r="D338" s="343"/>
      <c r="E338" s="343"/>
      <c r="F338" s="343"/>
      <c r="G338" s="343"/>
      <c r="H338" s="344"/>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49"/>
    </row>
    <row r="339" spans="1:67" s="25" customFormat="1" ht="91.5" thickTop="1" x14ac:dyDescent="0.2">
      <c r="A339" s="23">
        <v>137</v>
      </c>
      <c r="B339" s="27" t="s">
        <v>1006</v>
      </c>
      <c r="C339" s="61" t="s">
        <v>1124</v>
      </c>
      <c r="D339" s="130" t="s">
        <v>1125</v>
      </c>
      <c r="E339" s="16" t="s">
        <v>1087</v>
      </c>
      <c r="F339" s="17">
        <f>4700</f>
        <v>4700</v>
      </c>
      <c r="G339" s="24">
        <v>43072</v>
      </c>
      <c r="H339" s="19" t="s">
        <v>978</v>
      </c>
      <c r="I339" s="20">
        <f t="shared" ref="I339:I349" si="182">COUNTIF(J339:BO339,"&gt;×")</f>
        <v>4</v>
      </c>
      <c r="J339" s="21" t="s">
        <v>159</v>
      </c>
      <c r="K339" s="21"/>
      <c r="L339" s="21" t="s">
        <v>951</v>
      </c>
      <c r="M339" s="22"/>
      <c r="N339" s="22"/>
      <c r="O339" s="22" t="s">
        <v>160</v>
      </c>
      <c r="P339" s="21" t="s">
        <v>951</v>
      </c>
      <c r="Q339" s="21"/>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1"/>
      <c r="AR339" s="22"/>
      <c r="AS339" s="22"/>
      <c r="AT339" s="21"/>
      <c r="AU339" s="21"/>
      <c r="AV339" s="21"/>
      <c r="AW339" s="21"/>
      <c r="AX339" s="22"/>
      <c r="AY339" s="22"/>
      <c r="AZ339" s="22"/>
      <c r="BA339" s="22"/>
      <c r="BB339" s="22"/>
      <c r="BC339" s="22"/>
      <c r="BD339" s="22"/>
      <c r="BE339" s="22"/>
      <c r="BF339" s="22"/>
      <c r="BG339" s="22"/>
      <c r="BH339" s="22"/>
      <c r="BI339" s="22"/>
      <c r="BJ339" s="22"/>
      <c r="BK339" s="22"/>
      <c r="BL339" s="22"/>
      <c r="BM339" s="22"/>
      <c r="BN339" s="22"/>
      <c r="BO339" s="82"/>
    </row>
    <row r="340" spans="1:67" s="25" customFormat="1" ht="92.4" customHeight="1" x14ac:dyDescent="0.2">
      <c r="A340" s="23">
        <v>138</v>
      </c>
      <c r="B340" s="27" t="s">
        <v>995</v>
      </c>
      <c r="C340" s="191" t="s">
        <v>1244</v>
      </c>
      <c r="D340" s="130" t="s">
        <v>1245</v>
      </c>
      <c r="E340" s="70" t="s">
        <v>1126</v>
      </c>
      <c r="F340" s="17">
        <v>5900</v>
      </c>
      <c r="G340" s="24">
        <v>43140</v>
      </c>
      <c r="H340" s="19" t="s">
        <v>997</v>
      </c>
      <c r="I340" s="20">
        <f t="shared" si="182"/>
        <v>5</v>
      </c>
      <c r="J340" s="22" t="s">
        <v>159</v>
      </c>
      <c r="K340" s="22"/>
      <c r="L340" s="22" t="s">
        <v>160</v>
      </c>
      <c r="M340" s="22"/>
      <c r="N340" s="22" t="s">
        <v>159</v>
      </c>
      <c r="O340" s="22" t="s">
        <v>159</v>
      </c>
      <c r="P340" s="22"/>
      <c r="Q340" s="22" t="s">
        <v>167</v>
      </c>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82"/>
    </row>
    <row r="341" spans="1:67" s="25" customFormat="1" ht="92.4" customHeight="1" x14ac:dyDescent="0.2">
      <c r="A341" s="117">
        <v>139</v>
      </c>
      <c r="B341" s="124" t="s">
        <v>1004</v>
      </c>
      <c r="C341" s="205" t="s">
        <v>1127</v>
      </c>
      <c r="D341" s="197" t="s">
        <v>1010</v>
      </c>
      <c r="E341" s="70" t="s">
        <v>1088</v>
      </c>
      <c r="F341" s="17">
        <v>4000</v>
      </c>
      <c r="G341" s="24">
        <v>43476</v>
      </c>
      <c r="H341" s="19" t="s">
        <v>1020</v>
      </c>
      <c r="I341" s="20">
        <f t="shared" si="182"/>
        <v>5</v>
      </c>
      <c r="J341" s="22" t="s">
        <v>951</v>
      </c>
      <c r="K341" s="22"/>
      <c r="L341" s="22" t="s">
        <v>951</v>
      </c>
      <c r="M341" s="22"/>
      <c r="N341" s="22"/>
      <c r="O341" s="22"/>
      <c r="P341" s="22"/>
      <c r="Q341" s="22"/>
      <c r="R341" s="22" t="s">
        <v>160</v>
      </c>
      <c r="S341" s="22"/>
      <c r="T341" s="22"/>
      <c r="U341" s="22"/>
      <c r="V341" s="22" t="s">
        <v>951</v>
      </c>
      <c r="W341" s="22" t="s">
        <v>167</v>
      </c>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82"/>
    </row>
    <row r="342" spans="1:67" s="25" customFormat="1" ht="104" x14ac:dyDescent="0.2">
      <c r="A342" s="23">
        <v>140</v>
      </c>
      <c r="B342" s="27" t="s">
        <v>1005</v>
      </c>
      <c r="C342" s="191" t="s">
        <v>1181</v>
      </c>
      <c r="D342" s="130" t="s">
        <v>1182</v>
      </c>
      <c r="E342" s="206" t="s">
        <v>1180</v>
      </c>
      <c r="F342" s="17">
        <v>9600</v>
      </c>
      <c r="G342" s="24">
        <v>43217</v>
      </c>
      <c r="H342" s="19" t="s">
        <v>1001</v>
      </c>
      <c r="I342" s="20">
        <f t="shared" si="182"/>
        <v>7</v>
      </c>
      <c r="J342" s="22" t="s">
        <v>160</v>
      </c>
      <c r="K342" s="22"/>
      <c r="L342" s="22" t="s">
        <v>159</v>
      </c>
      <c r="M342" s="22"/>
      <c r="N342" s="22"/>
      <c r="O342" s="22" t="s">
        <v>159</v>
      </c>
      <c r="P342" s="22"/>
      <c r="Q342" s="22"/>
      <c r="R342" s="22" t="s">
        <v>167</v>
      </c>
      <c r="S342" s="22" t="s">
        <v>167</v>
      </c>
      <c r="T342" s="22" t="s">
        <v>167</v>
      </c>
      <c r="U342" s="22" t="s">
        <v>167</v>
      </c>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82"/>
    </row>
    <row r="343" spans="1:67" s="25" customFormat="1" ht="92" customHeight="1" x14ac:dyDescent="0.2">
      <c r="A343" s="117">
        <v>141</v>
      </c>
      <c r="B343" s="124" t="s">
        <v>1023</v>
      </c>
      <c r="C343" s="205" t="s">
        <v>1128</v>
      </c>
      <c r="D343" s="197" t="s">
        <v>1007</v>
      </c>
      <c r="E343" s="31" t="s">
        <v>55</v>
      </c>
      <c r="F343" s="17">
        <v>4000</v>
      </c>
      <c r="G343" s="24">
        <v>43287</v>
      </c>
      <c r="H343" s="19" t="s">
        <v>1008</v>
      </c>
      <c r="I343" s="20">
        <f t="shared" si="182"/>
        <v>7</v>
      </c>
      <c r="J343" s="22" t="s">
        <v>159</v>
      </c>
      <c r="K343" s="22" t="s">
        <v>159</v>
      </c>
      <c r="L343" s="22" t="s">
        <v>160</v>
      </c>
      <c r="M343" s="22"/>
      <c r="N343" s="22"/>
      <c r="O343" s="22" t="s">
        <v>159</v>
      </c>
      <c r="P343" s="22" t="s">
        <v>159</v>
      </c>
      <c r="Q343" s="22"/>
      <c r="R343" s="22" t="s">
        <v>159</v>
      </c>
      <c r="S343" s="22" t="s">
        <v>159</v>
      </c>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82"/>
    </row>
    <row r="344" spans="1:67" s="25" customFormat="1" ht="92.4" customHeight="1" x14ac:dyDescent="0.2">
      <c r="A344" s="23">
        <v>142</v>
      </c>
      <c r="B344" s="27" t="s">
        <v>1025</v>
      </c>
      <c r="C344" s="99" t="s">
        <v>1184</v>
      </c>
      <c r="D344" s="130" t="s">
        <v>1183</v>
      </c>
      <c r="E344" s="70" t="s">
        <v>1089</v>
      </c>
      <c r="F344" s="17">
        <v>4200</v>
      </c>
      <c r="G344" s="24">
        <v>43609</v>
      </c>
      <c r="H344" s="19" t="s">
        <v>1034</v>
      </c>
      <c r="I344" s="20">
        <f t="shared" si="182"/>
        <v>4</v>
      </c>
      <c r="J344" s="22" t="s">
        <v>160</v>
      </c>
      <c r="K344" s="22"/>
      <c r="L344" s="22" t="s">
        <v>951</v>
      </c>
      <c r="M344" s="22"/>
      <c r="N344" s="22"/>
      <c r="O344" s="22"/>
      <c r="P344" s="22"/>
      <c r="Q344" s="22"/>
      <c r="R344" s="22"/>
      <c r="S344" s="22"/>
      <c r="T344" s="22"/>
      <c r="U344" s="22"/>
      <c r="V344" s="22"/>
      <c r="W344" s="22"/>
      <c r="X344" s="22" t="s">
        <v>167</v>
      </c>
      <c r="Y344" s="22" t="s">
        <v>167</v>
      </c>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82"/>
    </row>
    <row r="345" spans="1:67" s="25" customFormat="1" ht="92.4" customHeight="1" x14ac:dyDescent="0.2">
      <c r="A345" s="23">
        <v>143</v>
      </c>
      <c r="B345" s="27" t="s">
        <v>1022</v>
      </c>
      <c r="C345" s="191" t="s">
        <v>1186</v>
      </c>
      <c r="D345" s="130" t="s">
        <v>1185</v>
      </c>
      <c r="E345" s="70" t="s">
        <v>1024</v>
      </c>
      <c r="F345" s="17">
        <v>5300</v>
      </c>
      <c r="G345" s="24">
        <v>43581</v>
      </c>
      <c r="H345" s="19" t="s">
        <v>1026</v>
      </c>
      <c r="I345" s="20">
        <f t="shared" si="182"/>
        <v>4</v>
      </c>
      <c r="J345" s="22" t="s">
        <v>951</v>
      </c>
      <c r="K345" s="22"/>
      <c r="L345" s="22" t="s">
        <v>951</v>
      </c>
      <c r="M345" s="22"/>
      <c r="N345" s="22"/>
      <c r="O345" s="22"/>
      <c r="P345" s="22" t="s">
        <v>951</v>
      </c>
      <c r="Q345" s="22"/>
      <c r="R345" s="22"/>
      <c r="S345" s="22"/>
      <c r="T345" s="22"/>
      <c r="U345" s="22"/>
      <c r="V345" s="22" t="s">
        <v>160</v>
      </c>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82"/>
    </row>
    <row r="346" spans="1:67" s="25" customFormat="1" ht="92.4" customHeight="1" x14ac:dyDescent="0.2">
      <c r="A346" s="23">
        <v>144</v>
      </c>
      <c r="B346" s="27" t="s">
        <v>1027</v>
      </c>
      <c r="C346" s="191" t="s">
        <v>1247</v>
      </c>
      <c r="D346" s="130" t="s">
        <v>1246</v>
      </c>
      <c r="E346" s="70" t="s">
        <v>1040</v>
      </c>
      <c r="F346" s="17">
        <v>4700</v>
      </c>
      <c r="G346" s="24">
        <v>43708</v>
      </c>
      <c r="H346" s="19" t="s">
        <v>1041</v>
      </c>
      <c r="I346" s="20">
        <f t="shared" si="182"/>
        <v>4</v>
      </c>
      <c r="J346" s="22" t="s">
        <v>951</v>
      </c>
      <c r="K346" s="22"/>
      <c r="L346" s="22" t="s">
        <v>951</v>
      </c>
      <c r="M346" s="22"/>
      <c r="N346" s="22"/>
      <c r="O346" s="22"/>
      <c r="P346" s="22" t="s">
        <v>160</v>
      </c>
      <c r="Q346" s="22" t="s">
        <v>951</v>
      </c>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82"/>
    </row>
    <row r="347" spans="1:67" s="25" customFormat="1" ht="92.4" customHeight="1" x14ac:dyDescent="0.2">
      <c r="A347" s="23">
        <v>145</v>
      </c>
      <c r="B347" s="27" t="s">
        <v>1028</v>
      </c>
      <c r="C347" s="191" t="s">
        <v>1032</v>
      </c>
      <c r="D347" s="130" t="s">
        <v>171</v>
      </c>
      <c r="E347" s="70" t="s">
        <v>1090</v>
      </c>
      <c r="F347" s="17">
        <v>9500</v>
      </c>
      <c r="G347" s="24">
        <v>43653</v>
      </c>
      <c r="H347" s="19" t="s">
        <v>1050</v>
      </c>
      <c r="I347" s="20">
        <f t="shared" si="182"/>
        <v>6</v>
      </c>
      <c r="J347" s="22" t="s">
        <v>951</v>
      </c>
      <c r="K347" s="22"/>
      <c r="L347" s="22" t="s">
        <v>160</v>
      </c>
      <c r="M347" s="22"/>
      <c r="N347" s="22"/>
      <c r="O347" s="22"/>
      <c r="P347" s="22" t="s">
        <v>951</v>
      </c>
      <c r="Q347" s="22"/>
      <c r="R347" s="22"/>
      <c r="S347" s="22"/>
      <c r="T347" s="22"/>
      <c r="U347" s="22"/>
      <c r="V347" s="22"/>
      <c r="W347" s="22"/>
      <c r="X347" s="22"/>
      <c r="Y347" s="22"/>
      <c r="Z347" s="22" t="s">
        <v>951</v>
      </c>
      <c r="AA347" s="22" t="s">
        <v>951</v>
      </c>
      <c r="AB347" s="22" t="s">
        <v>167</v>
      </c>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82"/>
    </row>
    <row r="348" spans="1:67" s="25" customFormat="1" ht="92.4" customHeight="1" x14ac:dyDescent="0.2">
      <c r="A348" s="117">
        <v>146</v>
      </c>
      <c r="B348" s="124" t="s">
        <v>1052</v>
      </c>
      <c r="C348" s="205" t="s">
        <v>1129</v>
      </c>
      <c r="D348" s="197" t="s">
        <v>1091</v>
      </c>
      <c r="E348" s="70" t="s">
        <v>1187</v>
      </c>
      <c r="F348" s="17">
        <v>7000</v>
      </c>
      <c r="G348" s="24">
        <v>43872</v>
      </c>
      <c r="H348" s="19" t="s">
        <v>1054</v>
      </c>
      <c r="I348" s="20">
        <f t="shared" si="182"/>
        <v>4</v>
      </c>
      <c r="J348" s="22" t="s">
        <v>159</v>
      </c>
      <c r="K348" s="22"/>
      <c r="L348" s="22" t="s">
        <v>159</v>
      </c>
      <c r="M348" s="22"/>
      <c r="N348" s="22"/>
      <c r="O348" s="22"/>
      <c r="P348" s="22" t="s">
        <v>159</v>
      </c>
      <c r="Q348" s="22"/>
      <c r="R348" s="22"/>
      <c r="S348" s="22"/>
      <c r="T348" s="22"/>
      <c r="U348" s="22"/>
      <c r="V348" s="22"/>
      <c r="W348" s="22" t="s">
        <v>160</v>
      </c>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82"/>
    </row>
    <row r="349" spans="1:67" s="25" customFormat="1" ht="92.4" customHeight="1" x14ac:dyDescent="0.2">
      <c r="A349" s="23">
        <v>147</v>
      </c>
      <c r="B349" s="27" t="s">
        <v>1039</v>
      </c>
      <c r="C349" s="191" t="s">
        <v>1190</v>
      </c>
      <c r="D349" s="130" t="s">
        <v>1188</v>
      </c>
      <c r="E349" s="70" t="s">
        <v>1189</v>
      </c>
      <c r="F349" s="17">
        <v>6800</v>
      </c>
      <c r="G349" s="24">
        <v>43764</v>
      </c>
      <c r="H349" s="19" t="s">
        <v>1051</v>
      </c>
      <c r="I349" s="20">
        <f t="shared" si="182"/>
        <v>4</v>
      </c>
      <c r="J349" s="22" t="s">
        <v>159</v>
      </c>
      <c r="K349" s="22"/>
      <c r="L349" s="22" t="s">
        <v>159</v>
      </c>
      <c r="M349" s="22"/>
      <c r="N349" s="22"/>
      <c r="O349" s="22"/>
      <c r="P349" s="22"/>
      <c r="Q349" s="22"/>
      <c r="R349" s="22"/>
      <c r="S349" s="22"/>
      <c r="T349" s="22"/>
      <c r="U349" s="22"/>
      <c r="V349" s="22"/>
      <c r="W349" s="22" t="s">
        <v>159</v>
      </c>
      <c r="X349" s="22"/>
      <c r="Y349" s="22"/>
      <c r="Z349" s="22"/>
      <c r="AA349" s="22" t="s">
        <v>160</v>
      </c>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82"/>
    </row>
    <row r="350" spans="1:67" s="25" customFormat="1" ht="92.4" customHeight="1" x14ac:dyDescent="0.2">
      <c r="A350" s="23">
        <v>148</v>
      </c>
      <c r="B350" s="27" t="s">
        <v>1047</v>
      </c>
      <c r="C350" s="191" t="s">
        <v>1049</v>
      </c>
      <c r="D350" s="130" t="s">
        <v>1048</v>
      </c>
      <c r="E350" s="70" t="s">
        <v>1092</v>
      </c>
      <c r="F350" s="17">
        <v>3000</v>
      </c>
      <c r="G350" s="24">
        <v>43806</v>
      </c>
      <c r="H350" s="19" t="s">
        <v>1053</v>
      </c>
      <c r="I350" s="20">
        <f t="shared" ref="I350:I357" si="183">COUNTIF(J350:BO350,"&gt;×")</f>
        <v>3</v>
      </c>
      <c r="J350" s="22" t="s">
        <v>160</v>
      </c>
      <c r="K350" s="22"/>
      <c r="L350" s="22" t="s">
        <v>951</v>
      </c>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t="s">
        <v>951</v>
      </c>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82"/>
    </row>
    <row r="351" spans="1:67" s="25" customFormat="1" ht="92.4" customHeight="1" x14ac:dyDescent="0.2">
      <c r="A351" s="23">
        <v>149</v>
      </c>
      <c r="B351" s="27" t="s">
        <v>1198</v>
      </c>
      <c r="C351" s="191" t="s">
        <v>1201</v>
      </c>
      <c r="D351" s="192" t="s">
        <v>1200</v>
      </c>
      <c r="E351" s="70" t="s">
        <v>1199</v>
      </c>
      <c r="F351" s="17">
        <v>3500</v>
      </c>
      <c r="G351" s="24">
        <v>45346</v>
      </c>
      <c r="H351" s="19" t="s">
        <v>1256</v>
      </c>
      <c r="I351" s="20">
        <f t="shared" si="183"/>
        <v>4</v>
      </c>
      <c r="J351" s="22" t="s">
        <v>159</v>
      </c>
      <c r="K351" s="22"/>
      <c r="L351" s="22" t="s">
        <v>160</v>
      </c>
      <c r="M351" s="22"/>
      <c r="N351" s="22"/>
      <c r="O351" s="22"/>
      <c r="P351" s="22" t="s">
        <v>159</v>
      </c>
      <c r="Q351" s="22"/>
      <c r="R351" s="22"/>
      <c r="S351" s="22"/>
      <c r="T351" s="22"/>
      <c r="U351" s="22"/>
      <c r="V351" s="22"/>
      <c r="W351" s="22"/>
      <c r="X351" s="22"/>
      <c r="Y351" s="22"/>
      <c r="Z351" s="22"/>
      <c r="AA351" s="22"/>
      <c r="AB351" s="22"/>
      <c r="AC351" s="22" t="s">
        <v>167</v>
      </c>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82"/>
    </row>
    <row r="352" spans="1:67" s="25" customFormat="1" ht="92.4" customHeight="1" x14ac:dyDescent="0.2">
      <c r="A352" s="23">
        <v>150</v>
      </c>
      <c r="B352" s="27" t="s">
        <v>264</v>
      </c>
      <c r="C352" s="99" t="s">
        <v>1249</v>
      </c>
      <c r="D352" s="130" t="s">
        <v>1263</v>
      </c>
      <c r="E352" s="16" t="s">
        <v>1262</v>
      </c>
      <c r="F352" s="17">
        <v>3400</v>
      </c>
      <c r="G352" s="24">
        <v>45431</v>
      </c>
      <c r="H352" s="19" t="s">
        <v>1265</v>
      </c>
      <c r="I352" s="20">
        <f t="shared" si="183"/>
        <v>4</v>
      </c>
      <c r="J352" s="22" t="s">
        <v>160</v>
      </c>
      <c r="K352" s="22"/>
      <c r="L352" s="22" t="s">
        <v>159</v>
      </c>
      <c r="M352" s="22"/>
      <c r="N352" s="22" t="s">
        <v>159</v>
      </c>
      <c r="O352" s="22"/>
      <c r="P352" s="22" t="s">
        <v>159</v>
      </c>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82"/>
    </row>
    <row r="353" spans="1:67" s="25" customFormat="1" ht="92.4" customHeight="1" x14ac:dyDescent="0.2">
      <c r="A353" s="23">
        <v>151</v>
      </c>
      <c r="B353" s="27" t="s">
        <v>1056</v>
      </c>
      <c r="C353" s="191" t="s">
        <v>1057</v>
      </c>
      <c r="D353" s="130" t="s">
        <v>1192</v>
      </c>
      <c r="E353" s="70" t="s">
        <v>1191</v>
      </c>
      <c r="F353" s="17">
        <v>3500</v>
      </c>
      <c r="G353" s="24">
        <v>45310</v>
      </c>
      <c r="H353" s="19" t="s">
        <v>1248</v>
      </c>
      <c r="I353" s="20">
        <f t="shared" si="183"/>
        <v>3</v>
      </c>
      <c r="J353" s="22" t="s">
        <v>159</v>
      </c>
      <c r="K353" s="22"/>
      <c r="L353" s="22" t="s">
        <v>159</v>
      </c>
      <c r="M353" s="22"/>
      <c r="N353" s="22"/>
      <c r="O353" s="22"/>
      <c r="P353" s="22" t="s">
        <v>160</v>
      </c>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82"/>
    </row>
    <row r="354" spans="1:67" s="25" customFormat="1" ht="92.4" customHeight="1" x14ac:dyDescent="0.2">
      <c r="A354" s="23">
        <v>152</v>
      </c>
      <c r="B354" s="27" t="s">
        <v>1250</v>
      </c>
      <c r="C354" s="191" t="s">
        <v>1253</v>
      </c>
      <c r="D354" s="130" t="s">
        <v>1252</v>
      </c>
      <c r="E354" s="70" t="s">
        <v>1251</v>
      </c>
      <c r="F354" s="17">
        <v>3100</v>
      </c>
      <c r="G354" s="24">
        <v>45395</v>
      </c>
      <c r="H354" s="19" t="s">
        <v>1258</v>
      </c>
      <c r="I354" s="20">
        <f t="shared" si="183"/>
        <v>6</v>
      </c>
      <c r="J354" s="22" t="s">
        <v>159</v>
      </c>
      <c r="K354" s="22"/>
      <c r="L354" s="22" t="s">
        <v>159</v>
      </c>
      <c r="M354" s="22"/>
      <c r="N354" s="22" t="s">
        <v>159</v>
      </c>
      <c r="O354" s="22"/>
      <c r="P354" s="22" t="s">
        <v>159</v>
      </c>
      <c r="Q354" s="22"/>
      <c r="R354" s="22"/>
      <c r="S354" s="22"/>
      <c r="T354" s="22"/>
      <c r="U354" s="22"/>
      <c r="V354" s="22"/>
      <c r="W354" s="22" t="s">
        <v>160</v>
      </c>
      <c r="X354" s="22"/>
      <c r="Y354" s="22"/>
      <c r="Z354" s="22"/>
      <c r="AA354" s="22"/>
      <c r="AB354" s="22"/>
      <c r="AC354" s="22" t="s">
        <v>159</v>
      </c>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82"/>
    </row>
    <row r="355" spans="1:67" s="25" customFormat="1" ht="92.4" customHeight="1" x14ac:dyDescent="0.2">
      <c r="A355" s="23">
        <v>153</v>
      </c>
      <c r="B355" s="27" t="s">
        <v>1259</v>
      </c>
      <c r="C355" s="191" t="s">
        <v>1260</v>
      </c>
      <c r="D355" s="130" t="s">
        <v>1264</v>
      </c>
      <c r="E355" s="70" t="s">
        <v>1261</v>
      </c>
      <c r="F355" s="17">
        <v>10000</v>
      </c>
      <c r="G355" s="24">
        <v>45467</v>
      </c>
      <c r="H355" s="19" t="s">
        <v>1273</v>
      </c>
      <c r="I355" s="20">
        <f t="shared" si="183"/>
        <v>5</v>
      </c>
      <c r="J355" s="22" t="s">
        <v>159</v>
      </c>
      <c r="K355" s="22"/>
      <c r="L355" s="22" t="s">
        <v>160</v>
      </c>
      <c r="M355" s="22"/>
      <c r="N355" s="22" t="s">
        <v>159</v>
      </c>
      <c r="O355" s="22"/>
      <c r="P355" s="22" t="s">
        <v>159</v>
      </c>
      <c r="Q355" s="22"/>
      <c r="R355" s="22"/>
      <c r="S355" s="22"/>
      <c r="T355" s="22"/>
      <c r="U355" s="22"/>
      <c r="V355" s="22"/>
      <c r="W355" s="22" t="s">
        <v>159</v>
      </c>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82"/>
    </row>
    <row r="356" spans="1:67" s="25" customFormat="1" ht="92.4" customHeight="1" x14ac:dyDescent="0.2">
      <c r="A356" s="23">
        <v>154</v>
      </c>
      <c r="B356" s="27" t="s">
        <v>1266</v>
      </c>
      <c r="C356" s="191" t="s">
        <v>1267</v>
      </c>
      <c r="D356" s="130" t="s">
        <v>1269</v>
      </c>
      <c r="E356" s="70" t="s">
        <v>1268</v>
      </c>
      <c r="F356" s="17">
        <v>2300</v>
      </c>
      <c r="G356" s="24">
        <v>45563</v>
      </c>
      <c r="H356" s="19" t="s">
        <v>1280</v>
      </c>
      <c r="I356" s="20">
        <f t="shared" si="183"/>
        <v>3</v>
      </c>
      <c r="J356" s="22" t="s">
        <v>951</v>
      </c>
      <c r="K356" s="22"/>
      <c r="L356" s="22" t="s">
        <v>951</v>
      </c>
      <c r="M356" s="22"/>
      <c r="N356" s="22" t="s">
        <v>160</v>
      </c>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82"/>
    </row>
    <row r="357" spans="1:67" s="25" customFormat="1" ht="92.4" customHeight="1" x14ac:dyDescent="0.2">
      <c r="A357" s="23">
        <v>155</v>
      </c>
      <c r="B357" s="27" t="s">
        <v>1270</v>
      </c>
      <c r="C357" s="191" t="s">
        <v>1277</v>
      </c>
      <c r="D357" s="130" t="s">
        <v>1278</v>
      </c>
      <c r="E357" s="70" t="s">
        <v>1272</v>
      </c>
      <c r="F357" s="17">
        <v>8000</v>
      </c>
      <c r="G357" s="24">
        <v>45528</v>
      </c>
      <c r="H357" s="19" t="s">
        <v>1279</v>
      </c>
      <c r="I357" s="20">
        <f t="shared" si="183"/>
        <v>4</v>
      </c>
      <c r="J357" s="22" t="s">
        <v>160</v>
      </c>
      <c r="K357" s="22"/>
      <c r="L357" s="22" t="s">
        <v>159</v>
      </c>
      <c r="M357" s="22"/>
      <c r="N357" s="22" t="s">
        <v>159</v>
      </c>
      <c r="O357" s="22"/>
      <c r="P357" s="22"/>
      <c r="Q357" s="22"/>
      <c r="R357" s="22"/>
      <c r="S357" s="22"/>
      <c r="T357" s="22"/>
      <c r="U357" s="22"/>
      <c r="V357" s="22"/>
      <c r="W357" s="22" t="s">
        <v>159</v>
      </c>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82"/>
    </row>
    <row r="358" spans="1:67" s="25" customFormat="1" ht="92.4" customHeight="1" x14ac:dyDescent="0.2">
      <c r="A358" s="23">
        <v>156</v>
      </c>
      <c r="B358" s="27" t="s">
        <v>1271</v>
      </c>
      <c r="C358" s="191" t="s">
        <v>1276</v>
      </c>
      <c r="D358" s="130" t="s">
        <v>1275</v>
      </c>
      <c r="E358" s="70" t="s">
        <v>1274</v>
      </c>
      <c r="F358" s="17">
        <v>7000</v>
      </c>
      <c r="G358" s="24">
        <v>45592</v>
      </c>
      <c r="H358" s="19" t="s">
        <v>1284</v>
      </c>
      <c r="I358" s="20">
        <f>COUNTIF(J358:BO358,"&gt;×")</f>
        <v>4</v>
      </c>
      <c r="J358" s="22" t="s">
        <v>160</v>
      </c>
      <c r="K358" s="22"/>
      <c r="L358" s="22" t="s">
        <v>951</v>
      </c>
      <c r="M358" s="22"/>
      <c r="N358" s="22" t="s">
        <v>951</v>
      </c>
      <c r="O358" s="22"/>
      <c r="P358" s="22"/>
      <c r="Q358" s="22"/>
      <c r="R358" s="22"/>
      <c r="S358" s="22"/>
      <c r="T358" s="22"/>
      <c r="U358" s="22"/>
      <c r="V358" s="22"/>
      <c r="W358" s="22" t="s">
        <v>951</v>
      </c>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82"/>
    </row>
    <row r="359" spans="1:67" s="25" customFormat="1" ht="92.4" customHeight="1" x14ac:dyDescent="0.2">
      <c r="A359" s="23">
        <v>157</v>
      </c>
      <c r="B359" s="27" t="s">
        <v>1281</v>
      </c>
      <c r="C359" s="191" t="s">
        <v>1286</v>
      </c>
      <c r="D359" s="130" t="s">
        <v>1285</v>
      </c>
      <c r="E359" s="70" t="s">
        <v>1287</v>
      </c>
      <c r="F359" s="17">
        <v>4300</v>
      </c>
      <c r="G359" s="24">
        <v>45631</v>
      </c>
      <c r="H359" s="19" t="s">
        <v>1299</v>
      </c>
      <c r="I359" s="20">
        <f>COUNTIF(J359:BO359,"&gt;×")</f>
        <v>4</v>
      </c>
      <c r="J359" s="22" t="s">
        <v>951</v>
      </c>
      <c r="K359" s="22"/>
      <c r="L359" s="22" t="s">
        <v>951</v>
      </c>
      <c r="M359" s="22"/>
      <c r="N359" s="22" t="s">
        <v>951</v>
      </c>
      <c r="O359" s="22"/>
      <c r="P359" s="22"/>
      <c r="Q359" s="22"/>
      <c r="R359" s="22"/>
      <c r="S359" s="22"/>
      <c r="T359" s="22"/>
      <c r="U359" s="22"/>
      <c r="V359" s="22"/>
      <c r="W359" s="22" t="s">
        <v>160</v>
      </c>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82"/>
    </row>
    <row r="360" spans="1:67" s="25" customFormat="1" ht="92.4" customHeight="1" x14ac:dyDescent="0.2">
      <c r="A360" s="23">
        <v>158</v>
      </c>
      <c r="B360" s="27" t="s">
        <v>288</v>
      </c>
      <c r="C360" s="191" t="s">
        <v>1282</v>
      </c>
      <c r="D360" s="130" t="s">
        <v>1288</v>
      </c>
      <c r="E360" s="70" t="s">
        <v>1283</v>
      </c>
      <c r="F360" s="17">
        <v>3100</v>
      </c>
      <c r="G360" s="24">
        <v>45612</v>
      </c>
      <c r="H360" s="19" t="s">
        <v>1289</v>
      </c>
      <c r="I360" s="20">
        <f>COUNTIF(J360:BO360,"&gt;×")</f>
        <v>3</v>
      </c>
      <c r="J360" s="22" t="s">
        <v>951</v>
      </c>
      <c r="K360" s="22"/>
      <c r="L360" s="22" t="s">
        <v>160</v>
      </c>
      <c r="M360" s="22"/>
      <c r="N360" s="22" t="s">
        <v>951</v>
      </c>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82"/>
    </row>
    <row r="361" spans="1:67" s="25" customFormat="1" ht="92.4" customHeight="1" x14ac:dyDescent="0.2">
      <c r="A361" s="23">
        <v>159</v>
      </c>
      <c r="B361" s="27" t="s">
        <v>1290</v>
      </c>
      <c r="C361" s="191" t="s">
        <v>1292</v>
      </c>
      <c r="D361" s="130" t="s">
        <v>1294</v>
      </c>
      <c r="E361" s="70" t="s">
        <v>1293</v>
      </c>
      <c r="F361" s="17"/>
      <c r="G361" s="24">
        <v>45696</v>
      </c>
      <c r="H361" s="19" t="s">
        <v>1310</v>
      </c>
      <c r="I361" s="20">
        <f>COUNTIF(J361:BO361,"&gt;×")</f>
        <v>4</v>
      </c>
      <c r="J361" s="22" t="s">
        <v>156</v>
      </c>
      <c r="K361" s="22"/>
      <c r="L361" s="22" t="s">
        <v>156</v>
      </c>
      <c r="M361" s="22"/>
      <c r="N361" s="22" t="s">
        <v>160</v>
      </c>
      <c r="O361" s="22"/>
      <c r="P361" s="22"/>
      <c r="Q361" s="22"/>
      <c r="R361" s="22"/>
      <c r="S361" s="22"/>
      <c r="T361" s="22"/>
      <c r="U361" s="22"/>
      <c r="V361" s="22"/>
      <c r="W361" s="22" t="s">
        <v>156</v>
      </c>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82"/>
    </row>
    <row r="362" spans="1:67" s="25" customFormat="1" ht="92.4" customHeight="1" x14ac:dyDescent="0.2">
      <c r="A362" s="23">
        <v>160</v>
      </c>
      <c r="B362" s="27" t="s">
        <v>1291</v>
      </c>
      <c r="C362" s="191" t="s">
        <v>1295</v>
      </c>
      <c r="D362" s="130" t="s">
        <v>1296</v>
      </c>
      <c r="E362" s="70" t="s">
        <v>1297</v>
      </c>
      <c r="F362" s="17"/>
      <c r="G362" s="24"/>
      <c r="H362" s="19"/>
      <c r="I362" s="20">
        <f>COUNTIF(J362:BO362,"&gt;×")</f>
        <v>1</v>
      </c>
      <c r="J362" s="22" t="s">
        <v>160</v>
      </c>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82"/>
    </row>
    <row r="363" spans="1:67" s="25" customFormat="1" ht="92.4" customHeight="1" x14ac:dyDescent="0.2">
      <c r="A363" s="23">
        <v>161</v>
      </c>
      <c r="B363" s="27" t="s">
        <v>1298</v>
      </c>
      <c r="C363" s="191" t="s">
        <v>1311</v>
      </c>
      <c r="D363" s="130" t="s">
        <v>1309</v>
      </c>
      <c r="E363" s="70" t="s">
        <v>1308</v>
      </c>
      <c r="F363" s="17"/>
      <c r="G363" s="24">
        <v>45747</v>
      </c>
      <c r="H363" s="19"/>
      <c r="I363" s="20">
        <f t="shared" ref="I363:I365" si="184">COUNTIF(J363:BO363,"&gt;×")</f>
        <v>4</v>
      </c>
      <c r="J363" s="22" t="s">
        <v>156</v>
      </c>
      <c r="K363" s="22"/>
      <c r="L363" s="22" t="s">
        <v>156</v>
      </c>
      <c r="M363" s="22"/>
      <c r="N363" s="22" t="s">
        <v>156</v>
      </c>
      <c r="O363" s="22"/>
      <c r="P363" s="22"/>
      <c r="Q363" s="22"/>
      <c r="R363" s="22"/>
      <c r="S363" s="22"/>
      <c r="T363" s="22"/>
      <c r="U363" s="22"/>
      <c r="V363" s="22"/>
      <c r="W363" s="22" t="s">
        <v>160</v>
      </c>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82"/>
    </row>
    <row r="364" spans="1:67" s="25" customFormat="1" ht="92.4" customHeight="1" x14ac:dyDescent="0.2">
      <c r="A364" s="23">
        <v>162</v>
      </c>
      <c r="B364" s="27" t="s">
        <v>1301</v>
      </c>
      <c r="C364" s="191" t="s">
        <v>1302</v>
      </c>
      <c r="D364" s="130" t="s">
        <v>1304</v>
      </c>
      <c r="E364" s="70" t="s">
        <v>1303</v>
      </c>
      <c r="F364" s="17"/>
      <c r="G364" s="24"/>
      <c r="H364" s="19"/>
      <c r="I364" s="20">
        <f t="shared" si="184"/>
        <v>1</v>
      </c>
      <c r="J364" s="22" t="s">
        <v>52</v>
      </c>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82"/>
    </row>
    <row r="365" spans="1:67" s="25" customFormat="1" ht="92.4" customHeight="1" x14ac:dyDescent="0.2">
      <c r="A365" s="23">
        <v>163</v>
      </c>
      <c r="B365" s="27" t="s">
        <v>1300</v>
      </c>
      <c r="C365" s="191" t="s">
        <v>1305</v>
      </c>
      <c r="D365" s="130" t="s">
        <v>1307</v>
      </c>
      <c r="E365" s="70" t="s">
        <v>1306</v>
      </c>
      <c r="F365" s="17"/>
      <c r="G365" s="24"/>
      <c r="H365" s="19"/>
      <c r="I365" s="20">
        <f t="shared" si="184"/>
        <v>1</v>
      </c>
      <c r="J365" s="22" t="s">
        <v>52</v>
      </c>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82"/>
    </row>
    <row r="366" spans="1:67" s="25" customFormat="1" ht="92.4" customHeight="1" x14ac:dyDescent="0.2">
      <c r="A366" s="23">
        <v>164</v>
      </c>
      <c r="B366" s="27"/>
      <c r="C366" s="191"/>
      <c r="D366" s="130"/>
      <c r="E366" s="70"/>
      <c r="F366" s="17"/>
      <c r="G366" s="24"/>
      <c r="H366" s="19"/>
      <c r="I366" s="20"/>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82"/>
    </row>
    <row r="367" spans="1:67" s="25" customFormat="1" ht="92.4" customHeight="1" x14ac:dyDescent="0.2">
      <c r="A367" s="23">
        <v>165</v>
      </c>
      <c r="B367" s="27"/>
      <c r="C367" s="191"/>
      <c r="D367" s="130"/>
      <c r="E367" s="70"/>
      <c r="F367" s="17"/>
      <c r="G367" s="24"/>
      <c r="H367" s="19"/>
      <c r="I367" s="20">
        <f>COUNTIF(J367:BO367,"&gt;×")</f>
        <v>0</v>
      </c>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82"/>
    </row>
    <row r="368" spans="1:67" ht="13.5" thickBot="1" x14ac:dyDescent="0.25">
      <c r="A368" s="32" t="s">
        <v>49</v>
      </c>
      <c r="B368" s="101" t="s">
        <v>413</v>
      </c>
      <c r="C368" s="113"/>
      <c r="D368" s="113"/>
      <c r="E368" s="113"/>
      <c r="F368" s="34"/>
      <c r="G368" s="114"/>
      <c r="H368" s="102"/>
      <c r="I368" s="37"/>
      <c r="J368" s="38" t="s">
        <v>72</v>
      </c>
      <c r="K368" s="38" t="s">
        <v>72</v>
      </c>
      <c r="L368" s="38" t="s">
        <v>72</v>
      </c>
      <c r="M368" s="38" t="s">
        <v>72</v>
      </c>
      <c r="N368" s="38" t="s">
        <v>72</v>
      </c>
      <c r="O368" s="38" t="s">
        <v>72</v>
      </c>
      <c r="P368" s="38" t="s">
        <v>72</v>
      </c>
      <c r="Q368" s="38" t="s">
        <v>72</v>
      </c>
      <c r="R368" s="38" t="s">
        <v>72</v>
      </c>
      <c r="S368" s="38" t="s">
        <v>72</v>
      </c>
      <c r="T368" s="38" t="s">
        <v>72</v>
      </c>
      <c r="U368" s="38" t="s">
        <v>72</v>
      </c>
      <c r="V368" s="38" t="s">
        <v>72</v>
      </c>
      <c r="W368" s="38" t="s">
        <v>72</v>
      </c>
      <c r="X368" s="38" t="s">
        <v>72</v>
      </c>
      <c r="Y368" s="38" t="s">
        <v>72</v>
      </c>
      <c r="Z368" s="38" t="s">
        <v>72</v>
      </c>
      <c r="AA368" s="38" t="s">
        <v>72</v>
      </c>
      <c r="AB368" s="38" t="s">
        <v>72</v>
      </c>
      <c r="AC368" s="38" t="s">
        <v>72</v>
      </c>
      <c r="AD368" s="38" t="s">
        <v>72</v>
      </c>
      <c r="AE368" s="38" t="s">
        <v>72</v>
      </c>
      <c r="AF368" s="38" t="s">
        <v>72</v>
      </c>
      <c r="AG368" s="38" t="s">
        <v>72</v>
      </c>
      <c r="AH368" s="38" t="s">
        <v>72</v>
      </c>
      <c r="AI368" s="38" t="s">
        <v>72</v>
      </c>
      <c r="AJ368" s="38" t="s">
        <v>72</v>
      </c>
      <c r="AK368" s="38" t="s">
        <v>72</v>
      </c>
      <c r="AL368" s="38" t="s">
        <v>72</v>
      </c>
      <c r="AM368" s="38" t="s">
        <v>72</v>
      </c>
      <c r="AN368" s="38" t="s">
        <v>72</v>
      </c>
      <c r="AO368" s="38" t="s">
        <v>72</v>
      </c>
      <c r="AP368" s="38" t="s">
        <v>72</v>
      </c>
      <c r="AQ368" s="38" t="s">
        <v>72</v>
      </c>
      <c r="AR368" s="38" t="s">
        <v>72</v>
      </c>
      <c r="AS368" s="38" t="s">
        <v>72</v>
      </c>
      <c r="AT368" s="38" t="s">
        <v>72</v>
      </c>
      <c r="AU368" s="38" t="s">
        <v>72</v>
      </c>
      <c r="AV368" s="38" t="s">
        <v>72</v>
      </c>
      <c r="AW368" s="38" t="s">
        <v>72</v>
      </c>
      <c r="AX368" s="38" t="s">
        <v>72</v>
      </c>
      <c r="AY368" s="38" t="s">
        <v>72</v>
      </c>
      <c r="AZ368" s="38" t="s">
        <v>72</v>
      </c>
      <c r="BA368" s="38" t="s">
        <v>72</v>
      </c>
      <c r="BB368" s="38" t="s">
        <v>72</v>
      </c>
      <c r="BC368" s="38" t="s">
        <v>72</v>
      </c>
      <c r="BD368" s="38" t="s">
        <v>72</v>
      </c>
      <c r="BE368" s="38" t="s">
        <v>72</v>
      </c>
      <c r="BF368" s="38" t="s">
        <v>72</v>
      </c>
      <c r="BG368" s="38" t="s">
        <v>72</v>
      </c>
      <c r="BH368" s="38" t="s">
        <v>72</v>
      </c>
      <c r="BI368" s="38" t="s">
        <v>72</v>
      </c>
      <c r="BJ368" s="38" t="s">
        <v>72</v>
      </c>
      <c r="BK368" s="38" t="s">
        <v>72</v>
      </c>
      <c r="BL368" s="38" t="s">
        <v>72</v>
      </c>
      <c r="BM368" s="38" t="s">
        <v>72</v>
      </c>
      <c r="BN368" s="38" t="s">
        <v>72</v>
      </c>
      <c r="BO368" s="83" t="s">
        <v>72</v>
      </c>
    </row>
    <row r="369" spans="1:67" ht="13.5" thickBot="1" x14ac:dyDescent="0.25">
      <c r="A369" s="150"/>
      <c r="B369" s="25"/>
      <c r="C369" s="25"/>
      <c r="E369" s="39" t="s">
        <v>62</v>
      </c>
      <c r="F369" s="40">
        <f>AVERAGE(F339:F367)</f>
        <v>5313.636363636364</v>
      </c>
      <c r="G369" s="26"/>
      <c r="H369" s="210" t="s">
        <v>976</v>
      </c>
      <c r="I369" s="211"/>
      <c r="J369" s="22">
        <f t="shared" ref="J369:AA369" si="185">SUM(COUNTIF(J339:J368,"&gt;×"))</f>
        <v>27</v>
      </c>
      <c r="K369" s="22">
        <f t="shared" si="185"/>
        <v>1</v>
      </c>
      <c r="L369" s="22">
        <f t="shared" si="185"/>
        <v>24</v>
      </c>
      <c r="M369" s="22">
        <f t="shared" si="185"/>
        <v>0</v>
      </c>
      <c r="N369" s="22">
        <f t="shared" si="185"/>
        <v>11</v>
      </c>
      <c r="O369" s="22">
        <f t="shared" si="185"/>
        <v>4</v>
      </c>
      <c r="P369" s="22">
        <f t="shared" si="185"/>
        <v>11</v>
      </c>
      <c r="Q369" s="22">
        <f t="shared" si="185"/>
        <v>2</v>
      </c>
      <c r="R369" s="22">
        <f t="shared" si="185"/>
        <v>3</v>
      </c>
      <c r="S369" s="22">
        <f t="shared" si="185"/>
        <v>2</v>
      </c>
      <c r="T369" s="22">
        <f t="shared" si="185"/>
        <v>1</v>
      </c>
      <c r="U369" s="22">
        <f t="shared" si="185"/>
        <v>1</v>
      </c>
      <c r="V369" s="22">
        <f t="shared" si="185"/>
        <v>2</v>
      </c>
      <c r="W369" s="22">
        <f t="shared" si="185"/>
        <v>10</v>
      </c>
      <c r="X369" s="22">
        <f t="shared" si="185"/>
        <v>1</v>
      </c>
      <c r="Y369" s="22">
        <f t="shared" si="185"/>
        <v>1</v>
      </c>
      <c r="Z369" s="22">
        <f t="shared" si="185"/>
        <v>1</v>
      </c>
      <c r="AA369" s="22">
        <f t="shared" si="185"/>
        <v>2</v>
      </c>
      <c r="AB369" s="22">
        <f>SUM(COUNTIF(AB343:AB368,"&gt;×"))</f>
        <v>1</v>
      </c>
      <c r="AC369" s="22">
        <f>SUM(COUNTIF(AC343:AC368,"&gt;×"))</f>
        <v>2</v>
      </c>
      <c r="AD369" s="22">
        <f t="shared" ref="AD369:BO369" si="186">SUM(COUNTIF(AD339:AD368,"&gt;×"))</f>
        <v>0</v>
      </c>
      <c r="AE369" s="22">
        <f t="shared" si="186"/>
        <v>0</v>
      </c>
      <c r="AF369" s="22">
        <f t="shared" si="186"/>
        <v>0</v>
      </c>
      <c r="AG369" s="22">
        <f t="shared" si="186"/>
        <v>0</v>
      </c>
      <c r="AH369" s="22">
        <f t="shared" si="186"/>
        <v>0</v>
      </c>
      <c r="AI369" s="22">
        <f t="shared" si="186"/>
        <v>0</v>
      </c>
      <c r="AJ369" s="22">
        <f t="shared" si="186"/>
        <v>0</v>
      </c>
      <c r="AK369" s="22">
        <f t="shared" si="186"/>
        <v>0</v>
      </c>
      <c r="AL369" s="22">
        <f t="shared" si="186"/>
        <v>0</v>
      </c>
      <c r="AM369" s="22">
        <f t="shared" si="186"/>
        <v>0</v>
      </c>
      <c r="AN369" s="22">
        <f t="shared" si="186"/>
        <v>1</v>
      </c>
      <c r="AO369" s="22">
        <f t="shared" si="186"/>
        <v>0</v>
      </c>
      <c r="AP369" s="22">
        <f t="shared" si="186"/>
        <v>0</v>
      </c>
      <c r="AQ369" s="22">
        <f t="shared" si="186"/>
        <v>0</v>
      </c>
      <c r="AR369" s="22">
        <f t="shared" si="186"/>
        <v>0</v>
      </c>
      <c r="AS369" s="22">
        <f t="shared" si="186"/>
        <v>0</v>
      </c>
      <c r="AT369" s="22">
        <f t="shared" si="186"/>
        <v>0</v>
      </c>
      <c r="AU369" s="22">
        <f t="shared" si="186"/>
        <v>0</v>
      </c>
      <c r="AV369" s="22">
        <f t="shared" si="186"/>
        <v>0</v>
      </c>
      <c r="AW369" s="22">
        <f t="shared" si="186"/>
        <v>0</v>
      </c>
      <c r="AX369" s="22">
        <f t="shared" si="186"/>
        <v>0</v>
      </c>
      <c r="AY369" s="22">
        <f t="shared" si="186"/>
        <v>0</v>
      </c>
      <c r="AZ369" s="22">
        <f t="shared" si="186"/>
        <v>0</v>
      </c>
      <c r="BA369" s="22">
        <f t="shared" si="186"/>
        <v>0</v>
      </c>
      <c r="BB369" s="22">
        <f t="shared" si="186"/>
        <v>0</v>
      </c>
      <c r="BC369" s="22">
        <f t="shared" si="186"/>
        <v>0</v>
      </c>
      <c r="BD369" s="22">
        <f t="shared" si="186"/>
        <v>0</v>
      </c>
      <c r="BE369" s="22">
        <f t="shared" si="186"/>
        <v>0</v>
      </c>
      <c r="BF369" s="22">
        <f t="shared" si="186"/>
        <v>0</v>
      </c>
      <c r="BG369" s="22">
        <f t="shared" si="186"/>
        <v>0</v>
      </c>
      <c r="BH369" s="22">
        <f t="shared" si="186"/>
        <v>0</v>
      </c>
      <c r="BI369" s="22">
        <f t="shared" si="186"/>
        <v>0</v>
      </c>
      <c r="BJ369" s="22">
        <f t="shared" si="186"/>
        <v>0</v>
      </c>
      <c r="BK369" s="22">
        <f t="shared" si="186"/>
        <v>0</v>
      </c>
      <c r="BL369" s="22">
        <f t="shared" si="186"/>
        <v>0</v>
      </c>
      <c r="BM369" s="22">
        <f t="shared" si="186"/>
        <v>0</v>
      </c>
      <c r="BN369" s="22">
        <f t="shared" si="186"/>
        <v>0</v>
      </c>
      <c r="BO369" s="151">
        <f t="shared" si="186"/>
        <v>0</v>
      </c>
    </row>
    <row r="370" spans="1:67" ht="13.5" thickBot="1" x14ac:dyDescent="0.25">
      <c r="A370" s="150"/>
      <c r="B370" s="25"/>
      <c r="C370" s="25"/>
      <c r="D370" s="25"/>
      <c r="E370" s="25"/>
      <c r="F370" s="41"/>
      <c r="G370" s="26"/>
      <c r="H370" s="212" t="s">
        <v>64</v>
      </c>
      <c r="I370" s="213"/>
      <c r="J370" s="42">
        <f t="shared" ref="J370:AA370" si="187">SUM(J369+J328)</f>
        <v>161</v>
      </c>
      <c r="K370" s="42">
        <f t="shared" si="187"/>
        <v>117</v>
      </c>
      <c r="L370" s="42">
        <f t="shared" si="187"/>
        <v>120</v>
      </c>
      <c r="M370" s="42">
        <f t="shared" si="187"/>
        <v>47</v>
      </c>
      <c r="N370" s="42">
        <f t="shared" si="187"/>
        <v>19</v>
      </c>
      <c r="O370" s="42">
        <f t="shared" si="187"/>
        <v>10</v>
      </c>
      <c r="P370" s="42">
        <f t="shared" si="187"/>
        <v>11</v>
      </c>
      <c r="Q370" s="42">
        <f t="shared" si="187"/>
        <v>2</v>
      </c>
      <c r="R370" s="42">
        <f t="shared" si="187"/>
        <v>3</v>
      </c>
      <c r="S370" s="42">
        <f t="shared" si="187"/>
        <v>2</v>
      </c>
      <c r="T370" s="42">
        <f t="shared" si="187"/>
        <v>1</v>
      </c>
      <c r="U370" s="42">
        <f t="shared" si="187"/>
        <v>1</v>
      </c>
      <c r="V370" s="42">
        <f t="shared" si="187"/>
        <v>4</v>
      </c>
      <c r="W370" s="42">
        <f t="shared" si="187"/>
        <v>10</v>
      </c>
      <c r="X370" s="42">
        <f t="shared" si="187"/>
        <v>1</v>
      </c>
      <c r="Y370" s="42">
        <f t="shared" si="187"/>
        <v>1</v>
      </c>
      <c r="Z370" s="42">
        <f t="shared" si="187"/>
        <v>15</v>
      </c>
      <c r="AA370" s="42">
        <f t="shared" si="187"/>
        <v>3</v>
      </c>
      <c r="AB370" s="42">
        <f>SUM(AB369+AB332)</f>
        <v>1</v>
      </c>
      <c r="AC370" s="42">
        <f>SUM(AC369+AC332)</f>
        <v>2</v>
      </c>
      <c r="AD370" s="42">
        <f t="shared" ref="AD370:BO370" si="188">SUM(AD369+AD328)</f>
        <v>4</v>
      </c>
      <c r="AE370" s="42">
        <f t="shared" si="188"/>
        <v>4</v>
      </c>
      <c r="AF370" s="42">
        <f t="shared" si="188"/>
        <v>1</v>
      </c>
      <c r="AG370" s="42">
        <f t="shared" si="188"/>
        <v>4</v>
      </c>
      <c r="AH370" s="42">
        <f t="shared" si="188"/>
        <v>4</v>
      </c>
      <c r="AI370" s="42">
        <f t="shared" si="188"/>
        <v>1</v>
      </c>
      <c r="AJ370" s="42">
        <f t="shared" si="188"/>
        <v>15</v>
      </c>
      <c r="AK370" s="42">
        <f t="shared" si="188"/>
        <v>10</v>
      </c>
      <c r="AL370" s="42">
        <f t="shared" si="188"/>
        <v>13</v>
      </c>
      <c r="AM370" s="42">
        <f t="shared" si="188"/>
        <v>4</v>
      </c>
      <c r="AN370" s="42">
        <f t="shared" si="188"/>
        <v>10</v>
      </c>
      <c r="AO370" s="42">
        <f t="shared" si="188"/>
        <v>12</v>
      </c>
      <c r="AP370" s="42">
        <f t="shared" si="188"/>
        <v>2</v>
      </c>
      <c r="AQ370" s="42">
        <f t="shared" si="188"/>
        <v>44</v>
      </c>
      <c r="AR370" s="42">
        <f t="shared" si="188"/>
        <v>2</v>
      </c>
      <c r="AS370" s="42">
        <f t="shared" si="188"/>
        <v>8</v>
      </c>
      <c r="AT370" s="42">
        <f t="shared" si="188"/>
        <v>2</v>
      </c>
      <c r="AU370" s="42">
        <f t="shared" si="188"/>
        <v>1</v>
      </c>
      <c r="AV370" s="42">
        <f t="shared" si="188"/>
        <v>1</v>
      </c>
      <c r="AW370" s="42">
        <f t="shared" si="188"/>
        <v>6</v>
      </c>
      <c r="AX370" s="42">
        <f t="shared" si="188"/>
        <v>2</v>
      </c>
      <c r="AY370" s="42">
        <f t="shared" si="188"/>
        <v>4</v>
      </c>
      <c r="AZ370" s="42">
        <f t="shared" si="188"/>
        <v>2</v>
      </c>
      <c r="BA370" s="42">
        <f t="shared" si="188"/>
        <v>1</v>
      </c>
      <c r="BB370" s="42">
        <f t="shared" si="188"/>
        <v>17</v>
      </c>
      <c r="BC370" s="42">
        <f t="shared" si="188"/>
        <v>14</v>
      </c>
      <c r="BD370" s="42">
        <f t="shared" si="188"/>
        <v>3</v>
      </c>
      <c r="BE370" s="42">
        <f t="shared" si="188"/>
        <v>18</v>
      </c>
      <c r="BF370" s="42">
        <f t="shared" si="188"/>
        <v>14</v>
      </c>
      <c r="BG370" s="42">
        <f t="shared" si="188"/>
        <v>12</v>
      </c>
      <c r="BH370" s="42">
        <f t="shared" si="188"/>
        <v>12</v>
      </c>
      <c r="BI370" s="42">
        <f t="shared" si="188"/>
        <v>9</v>
      </c>
      <c r="BJ370" s="42">
        <f t="shared" si="188"/>
        <v>8</v>
      </c>
      <c r="BK370" s="42">
        <f t="shared" si="188"/>
        <v>3</v>
      </c>
      <c r="BL370" s="42">
        <f t="shared" si="188"/>
        <v>2</v>
      </c>
      <c r="BM370" s="42">
        <f t="shared" si="188"/>
        <v>2</v>
      </c>
      <c r="BN370" s="42">
        <f t="shared" si="188"/>
        <v>2</v>
      </c>
      <c r="BO370" s="152">
        <f t="shared" si="188"/>
        <v>0</v>
      </c>
    </row>
    <row r="371" spans="1:67" x14ac:dyDescent="0.2">
      <c r="A371" s="153"/>
      <c r="B371" s="25"/>
      <c r="F371" s="41"/>
      <c r="G371" s="26"/>
      <c r="H371" s="210" t="s">
        <v>977</v>
      </c>
      <c r="I371" s="211"/>
      <c r="J371" s="43">
        <f t="shared" ref="J371:AA371" si="189">SUM(COUNTIF(J339:J368,"&gt;=幹事"))</f>
        <v>9</v>
      </c>
      <c r="K371" s="43">
        <f t="shared" si="189"/>
        <v>0</v>
      </c>
      <c r="L371" s="43">
        <f t="shared" si="189"/>
        <v>6</v>
      </c>
      <c r="M371" s="43">
        <f t="shared" si="189"/>
        <v>0</v>
      </c>
      <c r="N371" s="43">
        <f t="shared" si="189"/>
        <v>2</v>
      </c>
      <c r="O371" s="43">
        <f t="shared" si="189"/>
        <v>1</v>
      </c>
      <c r="P371" s="43">
        <f t="shared" si="189"/>
        <v>2</v>
      </c>
      <c r="Q371" s="43">
        <f t="shared" si="189"/>
        <v>0</v>
      </c>
      <c r="R371" s="43">
        <f t="shared" si="189"/>
        <v>1</v>
      </c>
      <c r="S371" s="43">
        <f t="shared" si="189"/>
        <v>0</v>
      </c>
      <c r="T371" s="43">
        <f t="shared" si="189"/>
        <v>0</v>
      </c>
      <c r="U371" s="43">
        <f t="shared" si="189"/>
        <v>0</v>
      </c>
      <c r="V371" s="43">
        <f t="shared" si="189"/>
        <v>1</v>
      </c>
      <c r="W371" s="43">
        <f t="shared" si="189"/>
        <v>4</v>
      </c>
      <c r="X371" s="43">
        <f t="shared" si="189"/>
        <v>0</v>
      </c>
      <c r="Y371" s="43">
        <f t="shared" si="189"/>
        <v>0</v>
      </c>
      <c r="Z371" s="43">
        <f t="shared" si="189"/>
        <v>0</v>
      </c>
      <c r="AA371" s="43">
        <f t="shared" si="189"/>
        <v>1</v>
      </c>
      <c r="AB371" s="43">
        <f>SUM(COUNTIF(AB343:AB368,"&gt;=幹事"))</f>
        <v>0</v>
      </c>
      <c r="AC371" s="43">
        <f>SUM(COUNTIF(AC343:AC368,"&gt;=幹事"))</f>
        <v>0</v>
      </c>
      <c r="AD371" s="43">
        <f t="shared" ref="AD371:BO371" si="190">SUM(COUNTIF(AD339:AD368,"&gt;=幹事"))</f>
        <v>0</v>
      </c>
      <c r="AE371" s="43">
        <f t="shared" si="190"/>
        <v>0</v>
      </c>
      <c r="AF371" s="43">
        <f t="shared" si="190"/>
        <v>0</v>
      </c>
      <c r="AG371" s="43">
        <f t="shared" si="190"/>
        <v>0</v>
      </c>
      <c r="AH371" s="43">
        <f t="shared" si="190"/>
        <v>0</v>
      </c>
      <c r="AI371" s="43">
        <f t="shared" si="190"/>
        <v>0</v>
      </c>
      <c r="AJ371" s="43">
        <f t="shared" si="190"/>
        <v>0</v>
      </c>
      <c r="AK371" s="43">
        <f t="shared" si="190"/>
        <v>0</v>
      </c>
      <c r="AL371" s="43">
        <f t="shared" si="190"/>
        <v>0</v>
      </c>
      <c r="AM371" s="43">
        <f t="shared" si="190"/>
        <v>0</v>
      </c>
      <c r="AN371" s="43">
        <f t="shared" si="190"/>
        <v>0</v>
      </c>
      <c r="AO371" s="43">
        <f t="shared" si="190"/>
        <v>0</v>
      </c>
      <c r="AP371" s="43">
        <f t="shared" si="190"/>
        <v>0</v>
      </c>
      <c r="AQ371" s="43">
        <f t="shared" si="190"/>
        <v>0</v>
      </c>
      <c r="AR371" s="43">
        <f t="shared" si="190"/>
        <v>0</v>
      </c>
      <c r="AS371" s="43">
        <f t="shared" si="190"/>
        <v>0</v>
      </c>
      <c r="AT371" s="43">
        <f t="shared" si="190"/>
        <v>0</v>
      </c>
      <c r="AU371" s="43">
        <f t="shared" si="190"/>
        <v>0</v>
      </c>
      <c r="AV371" s="43">
        <f t="shared" si="190"/>
        <v>0</v>
      </c>
      <c r="AW371" s="43">
        <f t="shared" si="190"/>
        <v>0</v>
      </c>
      <c r="AX371" s="43">
        <f t="shared" si="190"/>
        <v>0</v>
      </c>
      <c r="AY371" s="43">
        <f t="shared" si="190"/>
        <v>0</v>
      </c>
      <c r="AZ371" s="43">
        <f t="shared" si="190"/>
        <v>0</v>
      </c>
      <c r="BA371" s="43">
        <f t="shared" si="190"/>
        <v>0</v>
      </c>
      <c r="BB371" s="43">
        <f t="shared" si="190"/>
        <v>0</v>
      </c>
      <c r="BC371" s="43">
        <f t="shared" si="190"/>
        <v>0</v>
      </c>
      <c r="BD371" s="43">
        <f t="shared" si="190"/>
        <v>0</v>
      </c>
      <c r="BE371" s="43">
        <f t="shared" si="190"/>
        <v>0</v>
      </c>
      <c r="BF371" s="43">
        <f t="shared" si="190"/>
        <v>0</v>
      </c>
      <c r="BG371" s="43">
        <f t="shared" si="190"/>
        <v>0</v>
      </c>
      <c r="BH371" s="43">
        <f t="shared" si="190"/>
        <v>0</v>
      </c>
      <c r="BI371" s="43">
        <f t="shared" si="190"/>
        <v>0</v>
      </c>
      <c r="BJ371" s="43">
        <f t="shared" si="190"/>
        <v>0</v>
      </c>
      <c r="BK371" s="43">
        <f t="shared" si="190"/>
        <v>0</v>
      </c>
      <c r="BL371" s="43">
        <f t="shared" si="190"/>
        <v>0</v>
      </c>
      <c r="BM371" s="43">
        <f t="shared" si="190"/>
        <v>0</v>
      </c>
      <c r="BN371" s="43">
        <f t="shared" si="190"/>
        <v>0</v>
      </c>
      <c r="BO371" s="154">
        <f t="shared" si="190"/>
        <v>0</v>
      </c>
    </row>
    <row r="372" spans="1:67" ht="13.5" thickBot="1" x14ac:dyDescent="0.25">
      <c r="A372" s="155"/>
      <c r="B372" s="113"/>
      <c r="C372" s="156"/>
      <c r="D372" s="156"/>
      <c r="E372" s="156"/>
      <c r="F372" s="34"/>
      <c r="G372" s="114"/>
      <c r="H372" s="212" t="s">
        <v>66</v>
      </c>
      <c r="I372" s="213"/>
      <c r="J372" s="69">
        <f t="shared" ref="J372:AA372" si="191">SUM(J371+J330)</f>
        <v>36</v>
      </c>
      <c r="K372" s="69">
        <f t="shared" si="191"/>
        <v>21</v>
      </c>
      <c r="L372" s="69">
        <f t="shared" si="191"/>
        <v>22</v>
      </c>
      <c r="M372" s="69">
        <f t="shared" si="191"/>
        <v>16</v>
      </c>
      <c r="N372" s="69">
        <f t="shared" si="191"/>
        <v>3</v>
      </c>
      <c r="O372" s="69">
        <f t="shared" si="191"/>
        <v>1</v>
      </c>
      <c r="P372" s="69">
        <f t="shared" si="191"/>
        <v>2</v>
      </c>
      <c r="Q372" s="69">
        <f t="shared" si="191"/>
        <v>0</v>
      </c>
      <c r="R372" s="69">
        <f t="shared" si="191"/>
        <v>1</v>
      </c>
      <c r="S372" s="69">
        <f t="shared" si="191"/>
        <v>0</v>
      </c>
      <c r="T372" s="69">
        <f t="shared" si="191"/>
        <v>0</v>
      </c>
      <c r="U372" s="69">
        <f t="shared" si="191"/>
        <v>0</v>
      </c>
      <c r="V372" s="69">
        <f t="shared" si="191"/>
        <v>1</v>
      </c>
      <c r="W372" s="69">
        <f t="shared" si="191"/>
        <v>4</v>
      </c>
      <c r="X372" s="69">
        <f t="shared" si="191"/>
        <v>0</v>
      </c>
      <c r="Y372" s="69">
        <f t="shared" si="191"/>
        <v>0</v>
      </c>
      <c r="Z372" s="69">
        <f t="shared" si="191"/>
        <v>2</v>
      </c>
      <c r="AA372" s="69">
        <f t="shared" si="191"/>
        <v>1</v>
      </c>
      <c r="AB372" s="69">
        <f>SUM(AB371+AB334)</f>
        <v>0</v>
      </c>
      <c r="AC372" s="69">
        <f>SUM(AC371+AC334)</f>
        <v>0</v>
      </c>
      <c r="AD372" s="69">
        <f t="shared" ref="AD372:BO372" si="192">SUM(AD371+AD330)</f>
        <v>1</v>
      </c>
      <c r="AE372" s="69">
        <f t="shared" si="192"/>
        <v>1</v>
      </c>
      <c r="AF372" s="69">
        <f t="shared" si="192"/>
        <v>0</v>
      </c>
      <c r="AG372" s="69">
        <f t="shared" si="192"/>
        <v>1</v>
      </c>
      <c r="AH372" s="69">
        <f t="shared" si="192"/>
        <v>2</v>
      </c>
      <c r="AI372" s="69">
        <f t="shared" si="192"/>
        <v>0</v>
      </c>
      <c r="AJ372" s="69">
        <f t="shared" si="192"/>
        <v>4</v>
      </c>
      <c r="AK372" s="69">
        <f t="shared" si="192"/>
        <v>3</v>
      </c>
      <c r="AL372" s="69">
        <f t="shared" si="192"/>
        <v>4</v>
      </c>
      <c r="AM372" s="69">
        <f t="shared" si="192"/>
        <v>1</v>
      </c>
      <c r="AN372" s="69">
        <f t="shared" si="192"/>
        <v>3</v>
      </c>
      <c r="AO372" s="69">
        <f t="shared" si="192"/>
        <v>4</v>
      </c>
      <c r="AP372" s="69">
        <f t="shared" si="192"/>
        <v>0</v>
      </c>
      <c r="AQ372" s="69">
        <f t="shared" si="192"/>
        <v>11</v>
      </c>
      <c r="AR372" s="69">
        <f t="shared" si="192"/>
        <v>0</v>
      </c>
      <c r="AS372" s="69">
        <f t="shared" si="192"/>
        <v>2</v>
      </c>
      <c r="AT372" s="69">
        <f t="shared" si="192"/>
        <v>0</v>
      </c>
      <c r="AU372" s="69">
        <f t="shared" si="192"/>
        <v>0</v>
      </c>
      <c r="AV372" s="69">
        <f t="shared" si="192"/>
        <v>0</v>
      </c>
      <c r="AW372" s="69">
        <f t="shared" si="192"/>
        <v>1</v>
      </c>
      <c r="AX372" s="69">
        <f t="shared" si="192"/>
        <v>1</v>
      </c>
      <c r="AY372" s="69">
        <f t="shared" si="192"/>
        <v>1</v>
      </c>
      <c r="AZ372" s="69">
        <f t="shared" si="192"/>
        <v>0</v>
      </c>
      <c r="BA372" s="69">
        <f t="shared" si="192"/>
        <v>0</v>
      </c>
      <c r="BB372" s="69">
        <f t="shared" si="192"/>
        <v>3</v>
      </c>
      <c r="BC372" s="69">
        <f t="shared" si="192"/>
        <v>2</v>
      </c>
      <c r="BD372" s="69">
        <f t="shared" si="192"/>
        <v>1</v>
      </c>
      <c r="BE372" s="69">
        <f t="shared" si="192"/>
        <v>1</v>
      </c>
      <c r="BF372" s="69">
        <f t="shared" si="192"/>
        <v>2</v>
      </c>
      <c r="BG372" s="69">
        <f t="shared" si="192"/>
        <v>2</v>
      </c>
      <c r="BH372" s="69">
        <f t="shared" si="192"/>
        <v>1</v>
      </c>
      <c r="BI372" s="69">
        <f t="shared" si="192"/>
        <v>0</v>
      </c>
      <c r="BJ372" s="69">
        <f t="shared" si="192"/>
        <v>1</v>
      </c>
      <c r="BK372" s="69">
        <f t="shared" si="192"/>
        <v>0</v>
      </c>
      <c r="BL372" s="69">
        <f t="shared" si="192"/>
        <v>0</v>
      </c>
      <c r="BM372" s="69">
        <f t="shared" si="192"/>
        <v>0</v>
      </c>
      <c r="BN372" s="69">
        <f t="shared" si="192"/>
        <v>0</v>
      </c>
      <c r="BO372" s="69">
        <f t="shared" si="192"/>
        <v>0</v>
      </c>
    </row>
    <row r="373" spans="1:67" ht="13.5" thickBot="1" x14ac:dyDescent="0.25">
      <c r="A373" s="25"/>
      <c r="B373" s="25"/>
      <c r="F373" s="41"/>
      <c r="G373" s="26"/>
      <c r="H373" s="196"/>
      <c r="I373" s="196"/>
      <c r="J373" s="171"/>
      <c r="K373" s="171"/>
      <c r="L373" s="171"/>
      <c r="M373" s="171"/>
      <c r="N373" s="171"/>
      <c r="O373" s="171"/>
      <c r="P373" s="171"/>
      <c r="Q373" s="171"/>
      <c r="R373" s="171"/>
      <c r="S373" s="171"/>
      <c r="T373" s="171"/>
      <c r="U373" s="171"/>
      <c r="V373" s="171"/>
      <c r="W373" s="171"/>
      <c r="X373" s="171"/>
      <c r="Y373" s="171"/>
      <c r="Z373" s="171"/>
      <c r="AA373" s="171"/>
      <c r="AB373" s="171"/>
      <c r="AC373" s="171"/>
      <c r="AD373" s="171"/>
      <c r="AE373" s="171"/>
      <c r="AF373" s="171"/>
      <c r="AG373" s="171"/>
      <c r="AH373" s="171"/>
      <c r="AI373" s="171"/>
      <c r="AJ373" s="171"/>
      <c r="AK373" s="171"/>
      <c r="AL373" s="171"/>
      <c r="AM373" s="171"/>
      <c r="AN373" s="171"/>
      <c r="AO373" s="171"/>
      <c r="AP373" s="171"/>
      <c r="AQ373" s="171"/>
      <c r="AR373" s="171"/>
      <c r="AS373" s="171"/>
      <c r="AT373" s="171"/>
      <c r="AU373" s="171"/>
      <c r="AV373" s="171"/>
      <c r="AW373" s="171"/>
      <c r="AX373" s="171"/>
      <c r="AY373" s="171"/>
      <c r="AZ373" s="171"/>
      <c r="BA373" s="171"/>
      <c r="BB373" s="171"/>
      <c r="BC373" s="171"/>
      <c r="BD373" s="171"/>
      <c r="BE373" s="171"/>
      <c r="BF373" s="171"/>
      <c r="BG373" s="171"/>
      <c r="BH373" s="171"/>
      <c r="BI373" s="171"/>
      <c r="BJ373" s="171"/>
      <c r="BK373" s="171"/>
      <c r="BL373" s="171"/>
      <c r="BM373" s="171"/>
      <c r="BN373" s="171"/>
      <c r="BO373" s="171"/>
    </row>
    <row r="374" spans="1:67" x14ac:dyDescent="0.2">
      <c r="I374" t="s">
        <v>649</v>
      </c>
      <c r="J374" s="44" t="s">
        <v>52</v>
      </c>
      <c r="K374" s="7" t="s">
        <v>52</v>
      </c>
      <c r="L374" s="7"/>
      <c r="M374" s="7"/>
      <c r="N374" s="7"/>
      <c r="O374" s="7"/>
      <c r="P374" s="45" t="s">
        <v>49</v>
      </c>
      <c r="Q374" s="7" t="s">
        <v>71</v>
      </c>
      <c r="R374" s="7"/>
      <c r="S374" s="46"/>
      <c r="T374" s="77"/>
      <c r="U374" s="7" t="s">
        <v>168</v>
      </c>
      <c r="V374" s="7"/>
      <c r="W374" s="7"/>
      <c r="X374" s="7"/>
      <c r="Y374" s="7"/>
      <c r="Z374" s="46"/>
      <c r="AA374"/>
      <c r="AB374"/>
      <c r="AC374"/>
      <c r="AD374"/>
      <c r="AF374"/>
      <c r="AG374"/>
      <c r="AI374"/>
      <c r="AJ374"/>
      <c r="AK374"/>
      <c r="AM374"/>
      <c r="AN374"/>
      <c r="AO374"/>
      <c r="AQ374"/>
      <c r="AR374"/>
      <c r="AS374"/>
      <c r="AT374"/>
      <c r="AU374"/>
      <c r="AW374"/>
      <c r="AX374"/>
      <c r="AY374"/>
      <c r="BA374"/>
      <c r="BB374"/>
      <c r="BC374"/>
      <c r="BD374"/>
      <c r="BE374"/>
      <c r="BF374"/>
      <c r="BG374"/>
      <c r="BH374"/>
      <c r="BI374"/>
      <c r="BK374"/>
      <c r="BL374"/>
      <c r="BM374"/>
      <c r="BN374"/>
      <c r="BO374"/>
    </row>
    <row r="375" spans="1:67" x14ac:dyDescent="0.2">
      <c r="J375" s="47" t="s">
        <v>69</v>
      </c>
      <c r="K375" s="48" t="s">
        <v>70</v>
      </c>
      <c r="L375" s="48"/>
      <c r="M375" s="48"/>
      <c r="N375" s="48"/>
      <c r="O375" s="48"/>
      <c r="P375" s="75" t="s">
        <v>67</v>
      </c>
      <c r="Q375" s="49" t="s">
        <v>68</v>
      </c>
      <c r="R375" s="50"/>
      <c r="S375" s="51"/>
      <c r="T375" s="76"/>
      <c r="U375" s="49"/>
      <c r="V375" s="50"/>
      <c r="W375" s="50"/>
      <c r="X375" s="50"/>
      <c r="Y375" s="50"/>
      <c r="Z375" s="51"/>
      <c r="AA375"/>
      <c r="AB375"/>
      <c r="AC375"/>
      <c r="AD375"/>
      <c r="AF375"/>
      <c r="AG375"/>
      <c r="AI375"/>
      <c r="AJ375"/>
      <c r="AK375"/>
      <c r="AM375"/>
      <c r="AN375"/>
      <c r="AO375"/>
      <c r="AQ375"/>
      <c r="AR375"/>
      <c r="AS375"/>
      <c r="AT375"/>
      <c r="AU375"/>
      <c r="AW375"/>
      <c r="AX375"/>
      <c r="AY375"/>
      <c r="BA375"/>
      <c r="BB375"/>
      <c r="BC375"/>
      <c r="BD375"/>
      <c r="BE375"/>
      <c r="BF375"/>
      <c r="BG375"/>
      <c r="BH375"/>
      <c r="BI375"/>
      <c r="BK375"/>
      <c r="BL375"/>
      <c r="BM375"/>
      <c r="BN375"/>
      <c r="BO375"/>
    </row>
    <row r="376" spans="1:67" ht="13.5" thickBot="1" x14ac:dyDescent="0.25">
      <c r="J376" s="78" t="s">
        <v>167</v>
      </c>
      <c r="K376" s="52" t="s">
        <v>1002</v>
      </c>
      <c r="L376" s="53"/>
      <c r="M376" s="54"/>
      <c r="N376" s="54"/>
      <c r="O376" s="54"/>
      <c r="P376" s="55" t="s">
        <v>72</v>
      </c>
      <c r="Q376" s="52" t="s">
        <v>73</v>
      </c>
      <c r="R376" s="53"/>
      <c r="S376" s="56"/>
      <c r="T376" s="55"/>
      <c r="U376" s="52"/>
      <c r="V376" s="53"/>
      <c r="W376" s="53"/>
      <c r="X376" s="53"/>
      <c r="Y376" s="53"/>
      <c r="Z376" s="56"/>
      <c r="AA376"/>
      <c r="AB376"/>
      <c r="AC376"/>
      <c r="AD376"/>
      <c r="AF376"/>
      <c r="AG376"/>
      <c r="AI376"/>
      <c r="AJ376"/>
      <c r="AK376"/>
      <c r="AM376"/>
      <c r="AN376"/>
      <c r="AO376"/>
      <c r="AQ376"/>
      <c r="AR376"/>
      <c r="AS376"/>
      <c r="AT376"/>
      <c r="AU376"/>
      <c r="AW376"/>
      <c r="AX376"/>
      <c r="AY376"/>
      <c r="BA376"/>
      <c r="BB376"/>
      <c r="BC376"/>
      <c r="BD376"/>
      <c r="BE376"/>
      <c r="BF376"/>
      <c r="BG376"/>
      <c r="BH376"/>
      <c r="BI376"/>
      <c r="BK376"/>
      <c r="BL376"/>
      <c r="BM376"/>
      <c r="BN376"/>
      <c r="BO376"/>
    </row>
    <row r="377" spans="1:67" ht="13.5" thickBot="1" x14ac:dyDescent="0.25"/>
    <row r="378" spans="1:67" x14ac:dyDescent="0.2">
      <c r="A378" s="247" t="s">
        <v>1</v>
      </c>
      <c r="B378" s="216" t="s">
        <v>3</v>
      </c>
      <c r="C378" s="216" t="s">
        <v>5</v>
      </c>
      <c r="D378" s="216" t="str">
        <f>D5</f>
        <v>住所／情報(2023/1/1全確認)</v>
      </c>
      <c r="E378" s="228" t="str">
        <f>E5</f>
        <v>URL(公式HPのみ)
(2024/1/1全確認)</v>
      </c>
      <c r="F378" s="230" t="s">
        <v>7</v>
      </c>
      <c r="G378" s="216" t="s">
        <v>9</v>
      </c>
      <c r="H378" s="218" t="s">
        <v>11</v>
      </c>
      <c r="I378" s="338" t="s">
        <v>13</v>
      </c>
      <c r="J378" s="65" t="s">
        <v>14</v>
      </c>
      <c r="K378" s="7"/>
      <c r="L378" s="8"/>
      <c r="M378" s="8"/>
      <c r="N378" s="8"/>
      <c r="O378" s="8"/>
      <c r="P378" s="7"/>
      <c r="Q378" s="7"/>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7"/>
      <c r="AR378" s="8"/>
      <c r="AS378" s="8"/>
      <c r="AT378" s="8"/>
      <c r="AU378" s="8"/>
      <c r="AV378" s="8"/>
      <c r="AW378" s="8"/>
      <c r="AX378" s="8"/>
      <c r="AY378" s="8"/>
      <c r="AZ378" s="8"/>
      <c r="BA378" s="8"/>
      <c r="BB378" s="7"/>
      <c r="BC378" s="8"/>
      <c r="BD378" s="8"/>
      <c r="BE378" s="8"/>
      <c r="BF378" s="8"/>
      <c r="BG378" s="8"/>
      <c r="BH378" s="8"/>
      <c r="BI378" s="8"/>
      <c r="BJ378" s="8"/>
      <c r="BK378" s="8"/>
      <c r="BL378" s="8"/>
      <c r="BM378" s="8"/>
      <c r="BN378" s="8"/>
      <c r="BO378" s="9"/>
    </row>
    <row r="379" spans="1:67" s="2" customFormat="1" ht="26.5" thickBot="1" x14ac:dyDescent="0.25">
      <c r="A379" s="248"/>
      <c r="B379" s="217"/>
      <c r="C379" s="217"/>
      <c r="D379" s="217"/>
      <c r="E379" s="229"/>
      <c r="F379" s="231"/>
      <c r="G379" s="217"/>
      <c r="H379" s="219"/>
      <c r="I379" s="339"/>
      <c r="J379" s="10" t="str">
        <f t="shared" ref="J379:O379" si="193">J6</f>
        <v>Tosh</v>
      </c>
      <c r="K379" s="11" t="str">
        <f t="shared" si="193"/>
        <v>岸野姉</v>
      </c>
      <c r="L379" s="11" t="str">
        <f t="shared" si="193"/>
        <v>善恵姉</v>
      </c>
      <c r="M379" s="11" t="str">
        <f t="shared" si="193"/>
        <v>上野兄</v>
      </c>
      <c r="N379" s="11" t="str">
        <f t="shared" si="193"/>
        <v>Amita
姉</v>
      </c>
      <c r="O379" s="11" t="str">
        <f t="shared" si="193"/>
        <v>長島兄</v>
      </c>
      <c r="P379" s="11"/>
      <c r="Q379" s="11"/>
      <c r="R379" s="11" t="str">
        <f t="shared" ref="R379:AA379" si="194">R6</f>
        <v>前川
浩)兄</v>
      </c>
      <c r="S379" s="11" t="str">
        <f t="shared" si="194"/>
        <v>前川
紀)姉</v>
      </c>
      <c r="T379" s="11" t="str">
        <f t="shared" si="194"/>
        <v>前川
あ))姉</v>
      </c>
      <c r="U379" s="11" t="str">
        <f t="shared" si="194"/>
        <v>千恵美姉</v>
      </c>
      <c r="V379" s="11" t="str">
        <f t="shared" si="194"/>
        <v>柴田兄</v>
      </c>
      <c r="W379" s="11" t="str">
        <f t="shared" si="194"/>
        <v>須坂姉</v>
      </c>
      <c r="X379" s="11" t="str">
        <f t="shared" si="194"/>
        <v>勇輝兄</v>
      </c>
      <c r="Y379" s="11" t="str">
        <f t="shared" si="194"/>
        <v>Nimish兄</v>
      </c>
      <c r="Z379" s="71" t="str">
        <f t="shared" si="194"/>
        <v>亜紀子姉</v>
      </c>
      <c r="AA379" s="71" t="str">
        <f t="shared" si="194"/>
        <v>山田兄</v>
      </c>
      <c r="AB379" s="71"/>
      <c r="AC379" s="71"/>
      <c r="AD379" s="71" t="str">
        <f t="shared" ref="AD379:BN379" si="195">AD6</f>
        <v>原園姉</v>
      </c>
      <c r="AE379" s="71" t="str">
        <f t="shared" si="195"/>
        <v>渡部姉</v>
      </c>
      <c r="AF379" s="71" t="str">
        <f t="shared" si="195"/>
        <v>香織姉</v>
      </c>
      <c r="AG379" s="71" t="str">
        <f t="shared" si="195"/>
        <v>田嶋姉</v>
      </c>
      <c r="AH379" s="71" t="str">
        <f t="shared" si="195"/>
        <v>藤田兄</v>
      </c>
      <c r="AI379" s="71" t="str">
        <f t="shared" si="195"/>
        <v>藤田姉</v>
      </c>
      <c r="AJ379" s="71" t="str">
        <f t="shared" si="195"/>
        <v>佐藤兄</v>
      </c>
      <c r="AK379" s="71" t="str">
        <f t="shared" si="195"/>
        <v>島尾姉</v>
      </c>
      <c r="AL379" s="71" t="str">
        <f t="shared" si="195"/>
        <v>風間兄</v>
      </c>
      <c r="AM379" s="71" t="str">
        <f t="shared" si="195"/>
        <v>風間姉</v>
      </c>
      <c r="AN379" s="71" t="str">
        <f t="shared" si="195"/>
        <v>福田姉</v>
      </c>
      <c r="AO379" s="71" t="str">
        <f t="shared" si="195"/>
        <v>中村兄</v>
      </c>
      <c r="AP379" s="71" t="str">
        <f t="shared" si="195"/>
        <v>名久井兄</v>
      </c>
      <c r="AQ379" s="71" t="str">
        <f t="shared" si="195"/>
        <v>山中兄</v>
      </c>
      <c r="AR379" s="71" t="str">
        <f t="shared" si="195"/>
        <v>山中姉</v>
      </c>
      <c r="AS379" s="71" t="str">
        <f t="shared" si="195"/>
        <v>西宇兄</v>
      </c>
      <c r="AT379" s="71" t="str">
        <f t="shared" si="195"/>
        <v>岡本姉</v>
      </c>
      <c r="AU379" s="71" t="str">
        <f t="shared" si="195"/>
        <v>早川姉</v>
      </c>
      <c r="AV379" s="71" t="str">
        <f t="shared" si="195"/>
        <v>佐奈子姉</v>
      </c>
      <c r="AW379" s="71" t="str">
        <f t="shared" si="195"/>
        <v>秋山姉</v>
      </c>
      <c r="AX379" s="71" t="str">
        <f t="shared" si="195"/>
        <v>田中兄</v>
      </c>
      <c r="AY379" s="71" t="str">
        <f t="shared" si="195"/>
        <v>星島姉</v>
      </c>
      <c r="AZ379" s="71" t="str">
        <f t="shared" si="195"/>
        <v>安谷屋兄</v>
      </c>
      <c r="BA379" s="71" t="str">
        <f t="shared" si="195"/>
        <v>菅谷兄</v>
      </c>
      <c r="BB379" s="71" t="str">
        <f t="shared" si="195"/>
        <v>中嶌姉</v>
      </c>
      <c r="BC379" s="71" t="str">
        <f t="shared" si="195"/>
        <v>井上
(美)姉</v>
      </c>
      <c r="BD379" s="71" t="str">
        <f t="shared" si="195"/>
        <v>徳永兄</v>
      </c>
      <c r="BE379" s="71" t="str">
        <f t="shared" si="195"/>
        <v>崇之兄</v>
      </c>
      <c r="BF379" s="71" t="str">
        <f t="shared" si="195"/>
        <v>金子兄</v>
      </c>
      <c r="BG379" s="71" t="str">
        <f t="shared" si="195"/>
        <v>河野姉</v>
      </c>
      <c r="BH379" s="71" t="str">
        <f t="shared" si="195"/>
        <v>松下姉</v>
      </c>
      <c r="BI379" s="71" t="str">
        <f t="shared" si="195"/>
        <v>薮内姉</v>
      </c>
      <c r="BJ379" s="71" t="str">
        <f t="shared" si="195"/>
        <v>督兄</v>
      </c>
      <c r="BK379" s="71" t="str">
        <f t="shared" si="195"/>
        <v>内住姉</v>
      </c>
      <c r="BL379" s="71" t="str">
        <f t="shared" si="195"/>
        <v>戸谷姉</v>
      </c>
      <c r="BM379" s="71" t="str">
        <f t="shared" si="195"/>
        <v>野村姉</v>
      </c>
      <c r="BN379" s="71" t="str">
        <f t="shared" si="195"/>
        <v>吉川姉</v>
      </c>
      <c r="BO379" s="73" t="s">
        <v>40</v>
      </c>
    </row>
    <row r="380" spans="1:67" s="2" customFormat="1" ht="14" thickTop="1" thickBot="1" x14ac:dyDescent="0.25">
      <c r="A380" s="321" t="s">
        <v>153</v>
      </c>
      <c r="B380" s="322"/>
      <c r="C380" s="323" t="s">
        <v>154</v>
      </c>
      <c r="D380" s="324"/>
      <c r="E380" s="324"/>
      <c r="F380" s="324"/>
      <c r="G380" s="324"/>
      <c r="H380" s="325"/>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row>
    <row r="381" spans="1:67" ht="91.5" thickTop="1" x14ac:dyDescent="0.2">
      <c r="A381" s="57">
        <v>1</v>
      </c>
      <c r="B381" s="27" t="s">
        <v>155</v>
      </c>
      <c r="C381" s="30" t="s">
        <v>84</v>
      </c>
      <c r="D381" s="138" t="s">
        <v>59</v>
      </c>
      <c r="E381" s="31" t="s">
        <v>55</v>
      </c>
      <c r="F381" s="17">
        <v>0</v>
      </c>
      <c r="G381" s="24">
        <v>37653</v>
      </c>
      <c r="H381" s="19" t="s">
        <v>959</v>
      </c>
      <c r="I381" s="20">
        <f t="shared" ref="I381:I393" si="196">COUNTIF(J381:BO381,"&gt;×")</f>
        <v>8</v>
      </c>
      <c r="J381" s="66" t="s">
        <v>51</v>
      </c>
      <c r="K381" s="58" t="s">
        <v>51</v>
      </c>
      <c r="L381" s="58"/>
      <c r="M381" s="58" t="s">
        <v>51</v>
      </c>
      <c r="N381" s="58" t="s">
        <v>52</v>
      </c>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t="s">
        <v>51</v>
      </c>
      <c r="AO381" s="58"/>
      <c r="AP381" s="58"/>
      <c r="AQ381" s="58" t="s">
        <v>51</v>
      </c>
      <c r="AR381" s="58"/>
      <c r="AS381" s="58"/>
      <c r="AT381" s="58"/>
      <c r="AU381" s="58"/>
      <c r="AV381" s="58"/>
      <c r="AW381" s="58"/>
      <c r="AX381" s="58"/>
      <c r="AY381" s="58"/>
      <c r="AZ381" s="58"/>
      <c r="BA381" s="58"/>
      <c r="BB381" s="58"/>
      <c r="BC381" s="58"/>
      <c r="BD381" s="58"/>
      <c r="BE381" s="58"/>
      <c r="BF381" s="58"/>
      <c r="BG381" s="58"/>
      <c r="BH381" s="58" t="s">
        <v>51</v>
      </c>
      <c r="BI381" s="58"/>
      <c r="BJ381" s="58" t="s">
        <v>51</v>
      </c>
      <c r="BK381" s="58"/>
      <c r="BL381" s="58"/>
      <c r="BM381" s="58"/>
      <c r="BN381" s="58"/>
      <c r="BO381" s="87"/>
    </row>
    <row r="382" spans="1:67" ht="78" x14ac:dyDescent="0.2">
      <c r="A382" s="57">
        <v>2</v>
      </c>
      <c r="B382" s="92" t="s">
        <v>157</v>
      </c>
      <c r="C382" s="30" t="s">
        <v>194</v>
      </c>
      <c r="D382" s="138" t="s">
        <v>59</v>
      </c>
      <c r="E382" s="31" t="s">
        <v>55</v>
      </c>
      <c r="F382" s="93">
        <v>2000</v>
      </c>
      <c r="G382" s="94">
        <v>39299</v>
      </c>
      <c r="H382" s="95" t="s">
        <v>960</v>
      </c>
      <c r="I382" s="96">
        <f t="shared" si="196"/>
        <v>3</v>
      </c>
      <c r="J382" s="66" t="s">
        <v>166</v>
      </c>
      <c r="K382" s="58" t="s">
        <v>159</v>
      </c>
      <c r="L382" s="58" t="s">
        <v>52</v>
      </c>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58"/>
      <c r="BO382" s="97"/>
    </row>
    <row r="383" spans="1:67" ht="91" x14ac:dyDescent="0.2">
      <c r="A383" s="255">
        <v>3</v>
      </c>
      <c r="B383" s="258" t="s">
        <v>202</v>
      </c>
      <c r="C383" s="140" t="s">
        <v>376</v>
      </c>
      <c r="D383" s="141" t="s">
        <v>361</v>
      </c>
      <c r="E383" s="31" t="s">
        <v>55</v>
      </c>
      <c r="F383" s="142">
        <v>22000</v>
      </c>
      <c r="G383" s="143">
        <v>40047</v>
      </c>
      <c r="H383" s="95" t="s">
        <v>961</v>
      </c>
      <c r="I383" s="96">
        <f t="shared" si="196"/>
        <v>4</v>
      </c>
      <c r="J383" s="66" t="s">
        <v>159</v>
      </c>
      <c r="K383" s="58" t="s">
        <v>159</v>
      </c>
      <c r="L383" s="58" t="s">
        <v>52</v>
      </c>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t="s">
        <v>159</v>
      </c>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58"/>
      <c r="BO383" s="97"/>
    </row>
    <row r="384" spans="1:67" ht="91" x14ac:dyDescent="0.2">
      <c r="A384" s="257"/>
      <c r="B384" s="260"/>
      <c r="C384" s="99" t="s">
        <v>1131</v>
      </c>
      <c r="D384" s="138" t="s">
        <v>1130</v>
      </c>
      <c r="E384" s="29" t="s">
        <v>375</v>
      </c>
      <c r="F384" s="144" t="s">
        <v>377</v>
      </c>
      <c r="G384" s="145" t="s">
        <v>377</v>
      </c>
      <c r="H384" s="146" t="s">
        <v>377</v>
      </c>
      <c r="I384" s="96">
        <f t="shared" si="196"/>
        <v>0</v>
      </c>
      <c r="J384" s="66"/>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58"/>
      <c r="BG384" s="58"/>
      <c r="BH384" s="58"/>
      <c r="BI384" s="58"/>
      <c r="BJ384" s="58"/>
      <c r="BK384" s="58"/>
      <c r="BL384" s="58"/>
      <c r="BM384" s="58"/>
      <c r="BN384" s="58"/>
      <c r="BO384" s="97"/>
    </row>
    <row r="385" spans="1:67" ht="91" x14ac:dyDescent="0.2">
      <c r="A385" s="57">
        <v>4</v>
      </c>
      <c r="B385" s="92" t="s">
        <v>243</v>
      </c>
      <c r="C385" s="99" t="s">
        <v>1133</v>
      </c>
      <c r="D385" s="138" t="s">
        <v>241</v>
      </c>
      <c r="E385" s="116" t="s">
        <v>55</v>
      </c>
      <c r="F385" s="93">
        <v>3500</v>
      </c>
      <c r="G385" s="127" t="s">
        <v>242</v>
      </c>
      <c r="H385" s="95" t="s">
        <v>962</v>
      </c>
      <c r="I385" s="96">
        <f t="shared" si="196"/>
        <v>4</v>
      </c>
      <c r="J385" s="66" t="s">
        <v>160</v>
      </c>
      <c r="K385" s="58" t="s">
        <v>159</v>
      </c>
      <c r="L385" s="58" t="s">
        <v>159</v>
      </c>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t="s">
        <v>159</v>
      </c>
      <c r="AL385" s="58"/>
      <c r="AM385" s="58"/>
      <c r="AN385" s="58"/>
      <c r="AO385" s="58"/>
      <c r="AP385" s="58"/>
      <c r="AQ385" s="58"/>
      <c r="AR385" s="58"/>
      <c r="AS385" s="58"/>
      <c r="AT385" s="58"/>
      <c r="AU385" s="58"/>
      <c r="AV385" s="58"/>
      <c r="AW385" s="58"/>
      <c r="AX385" s="58"/>
      <c r="AY385" s="58"/>
      <c r="AZ385" s="58"/>
      <c r="BA385" s="58"/>
      <c r="BB385" s="58"/>
      <c r="BC385" s="58"/>
      <c r="BD385" s="58"/>
      <c r="BE385" s="58"/>
      <c r="BF385" s="58"/>
      <c r="BG385" s="58"/>
      <c r="BH385" s="58"/>
      <c r="BI385" s="58"/>
      <c r="BJ385" s="58"/>
      <c r="BK385" s="58"/>
      <c r="BL385" s="58"/>
      <c r="BM385" s="58"/>
      <c r="BN385" s="58"/>
      <c r="BO385" s="97"/>
    </row>
    <row r="386" spans="1:67" ht="117" x14ac:dyDescent="0.2">
      <c r="A386" s="57">
        <v>5</v>
      </c>
      <c r="B386" s="92" t="s">
        <v>328</v>
      </c>
      <c r="C386" s="99" t="s">
        <v>329</v>
      </c>
      <c r="D386" s="138" t="s">
        <v>330</v>
      </c>
      <c r="E386" s="116" t="s">
        <v>55</v>
      </c>
      <c r="F386" s="129" t="s">
        <v>186</v>
      </c>
      <c r="G386" s="127" t="s">
        <v>331</v>
      </c>
      <c r="H386" s="95" t="s">
        <v>963</v>
      </c>
      <c r="I386" s="96">
        <f t="shared" si="196"/>
        <v>2</v>
      </c>
      <c r="J386" s="66" t="s">
        <v>159</v>
      </c>
      <c r="K386" s="58"/>
      <c r="L386" s="58"/>
      <c r="M386" s="58"/>
      <c r="N386" s="58" t="s">
        <v>160</v>
      </c>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58"/>
      <c r="BG386" s="58"/>
      <c r="BH386" s="58"/>
      <c r="BI386" s="58"/>
      <c r="BJ386" s="58"/>
      <c r="BK386" s="58"/>
      <c r="BL386" s="58"/>
      <c r="BM386" s="58"/>
      <c r="BN386" s="58"/>
      <c r="BO386" s="97"/>
    </row>
    <row r="387" spans="1:67" ht="78" x14ac:dyDescent="0.2">
      <c r="A387" s="23">
        <v>6</v>
      </c>
      <c r="B387" s="27" t="s">
        <v>333</v>
      </c>
      <c r="C387" s="15" t="s">
        <v>1195</v>
      </c>
      <c r="D387" s="130" t="s">
        <v>1194</v>
      </c>
      <c r="E387" s="16" t="s">
        <v>1132</v>
      </c>
      <c r="F387" s="17">
        <v>25000</v>
      </c>
      <c r="G387" s="18">
        <v>41051</v>
      </c>
      <c r="H387" s="19" t="s">
        <v>964</v>
      </c>
      <c r="I387" s="20">
        <f t="shared" si="196"/>
        <v>4</v>
      </c>
      <c r="J387" s="21" t="s">
        <v>369</v>
      </c>
      <c r="K387" s="21" t="s">
        <v>369</v>
      </c>
      <c r="L387" s="22" t="s">
        <v>52</v>
      </c>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1" t="s">
        <v>369</v>
      </c>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82"/>
    </row>
    <row r="388" spans="1:67" ht="104" x14ac:dyDescent="0.2">
      <c r="A388" s="23">
        <v>7</v>
      </c>
      <c r="B388" s="27" t="s">
        <v>334</v>
      </c>
      <c r="C388" s="15" t="s">
        <v>1197</v>
      </c>
      <c r="D388" s="130" t="s">
        <v>1196</v>
      </c>
      <c r="E388" s="16" t="s">
        <v>634</v>
      </c>
      <c r="F388" s="17">
        <v>2400</v>
      </c>
      <c r="G388" s="18">
        <v>41019</v>
      </c>
      <c r="H388" s="19" t="s">
        <v>965</v>
      </c>
      <c r="I388" s="20">
        <f t="shared" si="196"/>
        <v>4</v>
      </c>
      <c r="J388" s="21" t="s">
        <v>364</v>
      </c>
      <c r="K388" s="22" t="s">
        <v>364</v>
      </c>
      <c r="L388" s="22" t="s">
        <v>52</v>
      </c>
      <c r="M388" s="22"/>
      <c r="N388" s="22" t="s">
        <v>364</v>
      </c>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c r="BG388" s="22"/>
      <c r="BH388" s="22"/>
      <c r="BI388" s="22"/>
      <c r="BJ388" s="22"/>
      <c r="BK388" s="22"/>
      <c r="BL388" s="22"/>
      <c r="BM388" s="22"/>
      <c r="BN388" s="22"/>
      <c r="BO388" s="82"/>
    </row>
    <row r="389" spans="1:67" ht="91" x14ac:dyDescent="0.2">
      <c r="A389" s="23">
        <v>8</v>
      </c>
      <c r="B389" s="27" t="s">
        <v>366</v>
      </c>
      <c r="C389" s="15" t="s">
        <v>1136</v>
      </c>
      <c r="D389" s="130" t="s">
        <v>1135</v>
      </c>
      <c r="E389" s="16" t="s">
        <v>1134</v>
      </c>
      <c r="F389" s="17">
        <v>25000</v>
      </c>
      <c r="G389" s="18">
        <v>41119</v>
      </c>
      <c r="H389" s="19" t="s">
        <v>966</v>
      </c>
      <c r="I389" s="20">
        <f t="shared" si="196"/>
        <v>3</v>
      </c>
      <c r="J389" s="21" t="s">
        <v>378</v>
      </c>
      <c r="K389" s="22" t="s">
        <v>378</v>
      </c>
      <c r="L389" s="22" t="s">
        <v>52</v>
      </c>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22"/>
      <c r="BH389" s="22"/>
      <c r="BI389" s="22"/>
      <c r="BJ389" s="22"/>
      <c r="BK389" s="22"/>
      <c r="BL389" s="22"/>
      <c r="BM389" s="22"/>
      <c r="BN389" s="22"/>
      <c r="BO389" s="82"/>
    </row>
    <row r="390" spans="1:67" ht="91" x14ac:dyDescent="0.2">
      <c r="A390" s="23">
        <v>9</v>
      </c>
      <c r="B390" s="27" t="s">
        <v>367</v>
      </c>
      <c r="C390" s="15" t="s">
        <v>1138</v>
      </c>
      <c r="D390" s="130" t="s">
        <v>368</v>
      </c>
      <c r="E390" s="16" t="s">
        <v>1137</v>
      </c>
      <c r="F390" s="17">
        <v>7500</v>
      </c>
      <c r="G390" s="18">
        <v>41139</v>
      </c>
      <c r="H390" s="19" t="s">
        <v>967</v>
      </c>
      <c r="I390" s="20">
        <f t="shared" si="196"/>
        <v>4</v>
      </c>
      <c r="J390" s="21" t="s">
        <v>159</v>
      </c>
      <c r="K390" s="22" t="s">
        <v>159</v>
      </c>
      <c r="L390" s="22" t="s">
        <v>52</v>
      </c>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t="s">
        <v>159</v>
      </c>
      <c r="AL390" s="22"/>
      <c r="AM390" s="22"/>
      <c r="AN390" s="22"/>
      <c r="AO390" s="22"/>
      <c r="AP390" s="22"/>
      <c r="AQ390" s="22"/>
      <c r="AR390" s="22"/>
      <c r="AS390" s="22"/>
      <c r="AT390" s="22"/>
      <c r="AU390" s="22"/>
      <c r="AV390" s="22"/>
      <c r="AW390" s="22"/>
      <c r="AX390" s="22"/>
      <c r="AY390" s="22"/>
      <c r="AZ390" s="22"/>
      <c r="BA390" s="22"/>
      <c r="BB390" s="22"/>
      <c r="BC390" s="22"/>
      <c r="BD390" s="22"/>
      <c r="BE390" s="22"/>
      <c r="BF390" s="22"/>
      <c r="BG390" s="22"/>
      <c r="BH390" s="22"/>
      <c r="BI390" s="22"/>
      <c r="BJ390" s="22"/>
      <c r="BK390" s="22"/>
      <c r="BL390" s="22"/>
      <c r="BM390" s="22"/>
      <c r="BN390" s="22"/>
      <c r="BO390" s="82"/>
    </row>
    <row r="391" spans="1:67" ht="92.4" customHeight="1" x14ac:dyDescent="0.2">
      <c r="A391" s="23">
        <v>10</v>
      </c>
      <c r="B391" s="27" t="s">
        <v>956</v>
      </c>
      <c r="C391" s="15" t="s">
        <v>957</v>
      </c>
      <c r="D391" s="31" t="s">
        <v>55</v>
      </c>
      <c r="E391" s="31" t="s">
        <v>55</v>
      </c>
      <c r="F391" s="31" t="s">
        <v>55</v>
      </c>
      <c r="G391" s="18" t="s">
        <v>958</v>
      </c>
      <c r="H391" s="19" t="s">
        <v>968</v>
      </c>
      <c r="I391" s="20">
        <f t="shared" si="196"/>
        <v>2</v>
      </c>
      <c r="J391" s="21" t="s">
        <v>159</v>
      </c>
      <c r="K391" s="22"/>
      <c r="L391" s="22"/>
      <c r="M391" s="22"/>
      <c r="N391" s="22" t="s">
        <v>160</v>
      </c>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c r="BG391" s="22"/>
      <c r="BH391" s="22"/>
      <c r="BI391" s="22"/>
      <c r="BJ391" s="22"/>
      <c r="BK391" s="22"/>
      <c r="BL391" s="22"/>
      <c r="BM391" s="22"/>
      <c r="BN391" s="22"/>
      <c r="BO391" s="82"/>
    </row>
    <row r="392" spans="1:67" ht="91" x14ac:dyDescent="0.2">
      <c r="A392" s="23">
        <v>11</v>
      </c>
      <c r="B392" s="27" t="s">
        <v>954</v>
      </c>
      <c r="C392" s="15" t="s">
        <v>955</v>
      </c>
      <c r="D392" s="31" t="s">
        <v>55</v>
      </c>
      <c r="E392" s="31" t="s">
        <v>55</v>
      </c>
      <c r="F392" s="31" t="s">
        <v>55</v>
      </c>
      <c r="G392" s="18">
        <v>42857</v>
      </c>
      <c r="H392" s="19" t="s">
        <v>969</v>
      </c>
      <c r="I392" s="20">
        <f>COUNTIF(J392:BO392,"&gt;×")</f>
        <v>1</v>
      </c>
      <c r="J392" s="21" t="s">
        <v>160</v>
      </c>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22"/>
      <c r="BH392" s="22"/>
      <c r="BI392" s="22"/>
      <c r="BJ392" s="22"/>
      <c r="BK392" s="22"/>
      <c r="BL392" s="22"/>
      <c r="BM392" s="22"/>
      <c r="BN392" s="22"/>
      <c r="BO392" s="82"/>
    </row>
    <row r="393" spans="1:67" ht="92.4" customHeight="1" x14ac:dyDescent="0.2">
      <c r="A393" s="23">
        <v>12</v>
      </c>
      <c r="B393" s="27" t="s">
        <v>1031</v>
      </c>
      <c r="C393" s="15" t="s">
        <v>1029</v>
      </c>
      <c r="D393" s="130" t="s">
        <v>1030</v>
      </c>
      <c r="E393" s="16" t="s">
        <v>1033</v>
      </c>
      <c r="F393" s="17">
        <v>3100</v>
      </c>
      <c r="G393" s="18">
        <v>43631</v>
      </c>
      <c r="H393" s="19" t="s">
        <v>1037</v>
      </c>
      <c r="I393" s="20">
        <f t="shared" si="196"/>
        <v>4</v>
      </c>
      <c r="J393" s="21" t="s">
        <v>159</v>
      </c>
      <c r="K393" s="22"/>
      <c r="L393" s="22" t="s">
        <v>160</v>
      </c>
      <c r="M393" s="22"/>
      <c r="N393" s="22"/>
      <c r="O393" s="22"/>
      <c r="P393" s="22" t="s">
        <v>159</v>
      </c>
      <c r="Q393" s="22"/>
      <c r="R393" s="22"/>
      <c r="S393" s="22"/>
      <c r="T393" s="22"/>
      <c r="U393" s="22"/>
      <c r="V393" s="22"/>
      <c r="W393" s="22" t="s">
        <v>159</v>
      </c>
      <c r="X393" s="22"/>
      <c r="Y393" s="22"/>
      <c r="Z393" s="22"/>
      <c r="AA393" s="22"/>
      <c r="AB393" s="22"/>
      <c r="AC393" s="22"/>
      <c r="AD393" s="22"/>
      <c r="AE393" s="22"/>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c r="BG393" s="22"/>
      <c r="BH393" s="22"/>
      <c r="BI393" s="22"/>
      <c r="BJ393" s="22"/>
      <c r="BK393" s="22"/>
      <c r="BL393" s="22"/>
      <c r="BM393" s="22"/>
      <c r="BN393" s="22"/>
      <c r="BO393" s="82"/>
    </row>
    <row r="394" spans="1:67" ht="13.5" thickBot="1" x14ac:dyDescent="0.25">
      <c r="A394" s="32"/>
      <c r="B394" s="33"/>
      <c r="C394" s="80"/>
      <c r="D394" s="139"/>
      <c r="E394" s="90"/>
      <c r="F394" s="128"/>
      <c r="G394" s="100"/>
      <c r="H394" s="36"/>
      <c r="I394" s="37"/>
      <c r="J394" s="91"/>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83"/>
    </row>
    <row r="395" spans="1:67" ht="13.5" thickBot="1" x14ac:dyDescent="0.25">
      <c r="B395" s="25"/>
    </row>
    <row r="396" spans="1:67" ht="16.5" x14ac:dyDescent="0.25">
      <c r="D396" s="4"/>
      <c r="E396" s="4"/>
      <c r="I396" t="s">
        <v>649</v>
      </c>
      <c r="J396" s="44" t="s">
        <v>52</v>
      </c>
      <c r="K396" s="7" t="s">
        <v>52</v>
      </c>
      <c r="L396" s="7"/>
      <c r="M396" s="7"/>
      <c r="N396" s="7"/>
      <c r="O396" s="7"/>
      <c r="P396" s="45" t="s">
        <v>49</v>
      </c>
      <c r="Q396" s="7" t="s">
        <v>71</v>
      </c>
      <c r="R396" s="7"/>
      <c r="S396" s="46"/>
      <c r="T396" s="77"/>
      <c r="U396" s="7" t="s">
        <v>168</v>
      </c>
      <c r="V396" s="7"/>
      <c r="W396" s="7"/>
      <c r="X396" s="7"/>
      <c r="Y396" s="7"/>
      <c r="Z396" s="46"/>
      <c r="AA396"/>
      <c r="AB396"/>
      <c r="AC396"/>
      <c r="AD396"/>
      <c r="AF396"/>
      <c r="AG396"/>
      <c r="AI396"/>
      <c r="AJ396"/>
      <c r="AK396"/>
      <c r="AM396"/>
      <c r="AN396"/>
      <c r="AO396"/>
      <c r="AQ396"/>
      <c r="AR396"/>
      <c r="AS396"/>
      <c r="AT396"/>
      <c r="AU396"/>
      <c r="AW396"/>
      <c r="AX396"/>
      <c r="AY396"/>
      <c r="BA396"/>
      <c r="BB396"/>
      <c r="BC396"/>
      <c r="BD396"/>
      <c r="BE396"/>
      <c r="BF396"/>
      <c r="BG396"/>
      <c r="BH396"/>
      <c r="BI396"/>
      <c r="BK396"/>
      <c r="BL396"/>
      <c r="BM396"/>
      <c r="BN396"/>
      <c r="BO396"/>
    </row>
    <row r="397" spans="1:67" x14ac:dyDescent="0.2">
      <c r="J397" s="47" t="s">
        <v>69</v>
      </c>
      <c r="K397" s="48" t="s">
        <v>70</v>
      </c>
      <c r="L397" s="48"/>
      <c r="M397" s="48"/>
      <c r="N397" s="48"/>
      <c r="O397" s="48"/>
      <c r="P397" s="75" t="s">
        <v>67</v>
      </c>
      <c r="Q397" s="49" t="s">
        <v>68</v>
      </c>
      <c r="R397" s="50"/>
      <c r="S397" s="51"/>
      <c r="T397" s="76"/>
      <c r="U397" s="49"/>
      <c r="V397" s="50"/>
      <c r="W397" s="50"/>
      <c r="X397" s="50"/>
      <c r="Y397" s="50"/>
      <c r="Z397" s="51"/>
      <c r="AA397"/>
      <c r="AB397"/>
      <c r="AC397"/>
      <c r="AD397"/>
      <c r="AF397"/>
      <c r="AG397"/>
      <c r="AI397"/>
      <c r="AJ397"/>
      <c r="AK397"/>
      <c r="AM397"/>
      <c r="AN397"/>
      <c r="AO397"/>
      <c r="AQ397"/>
      <c r="AR397"/>
      <c r="AS397"/>
      <c r="AT397"/>
      <c r="AU397"/>
      <c r="AW397"/>
      <c r="AX397"/>
      <c r="AY397"/>
      <c r="BA397"/>
      <c r="BB397"/>
      <c r="BC397"/>
      <c r="BD397"/>
      <c r="BE397"/>
      <c r="BF397"/>
      <c r="BG397"/>
      <c r="BH397"/>
      <c r="BI397"/>
      <c r="BK397"/>
      <c r="BL397"/>
      <c r="BM397"/>
      <c r="BN397"/>
      <c r="BO397"/>
    </row>
    <row r="398" spans="1:67" ht="13.5" thickBot="1" x14ac:dyDescent="0.25">
      <c r="J398" s="78" t="s">
        <v>167</v>
      </c>
      <c r="K398" s="52" t="s">
        <v>1002</v>
      </c>
      <c r="L398" s="53"/>
      <c r="M398" s="54"/>
      <c r="N398" s="54"/>
      <c r="O398" s="54"/>
      <c r="P398" s="55" t="s">
        <v>72</v>
      </c>
      <c r="Q398" s="52" t="s">
        <v>73</v>
      </c>
      <c r="R398" s="53"/>
      <c r="S398" s="56"/>
      <c r="T398" s="55"/>
      <c r="U398" s="52"/>
      <c r="V398" s="53"/>
      <c r="W398" s="53"/>
      <c r="X398" s="53"/>
      <c r="Y398" s="53"/>
      <c r="Z398" s="56"/>
      <c r="AA398"/>
      <c r="AB398"/>
      <c r="AC398"/>
      <c r="AD398"/>
      <c r="AF398"/>
      <c r="AG398"/>
      <c r="AI398"/>
      <c r="AJ398"/>
      <c r="AK398"/>
      <c r="AM398"/>
      <c r="AN398"/>
      <c r="AO398"/>
      <c r="AQ398"/>
      <c r="AR398"/>
      <c r="AS398"/>
      <c r="AT398"/>
      <c r="AU398"/>
      <c r="AW398"/>
      <c r="AX398"/>
      <c r="AY398"/>
      <c r="BA398"/>
      <c r="BB398"/>
      <c r="BC398"/>
      <c r="BD398"/>
      <c r="BE398"/>
      <c r="BF398"/>
      <c r="BG398"/>
      <c r="BH398"/>
      <c r="BI398"/>
      <c r="BK398"/>
      <c r="BL398"/>
      <c r="BM398"/>
      <c r="BN398"/>
      <c r="BO398"/>
    </row>
  </sheetData>
  <mergeCells count="340">
    <mergeCell ref="BD223:BD224"/>
    <mergeCell ref="BJ223:BJ224"/>
    <mergeCell ref="BO223:BO224"/>
    <mergeCell ref="BE223:BE224"/>
    <mergeCell ref="BF223:BF224"/>
    <mergeCell ref="Z223:Z224"/>
    <mergeCell ref="BG223:BG224"/>
    <mergeCell ref="BH223:BH224"/>
    <mergeCell ref="BI223:BI224"/>
    <mergeCell ref="AX223:AX224"/>
    <mergeCell ref="AL223:AL224"/>
    <mergeCell ref="AM223:AM224"/>
    <mergeCell ref="AG223:AG224"/>
    <mergeCell ref="AK223:AK224"/>
    <mergeCell ref="AF223:AF224"/>
    <mergeCell ref="AY223:AY224"/>
    <mergeCell ref="AZ223:AZ224"/>
    <mergeCell ref="BA223:BA224"/>
    <mergeCell ref="BB223:BB224"/>
    <mergeCell ref="BC223:BC224"/>
    <mergeCell ref="AS223:AS224"/>
    <mergeCell ref="AT223:AT224"/>
    <mergeCell ref="AU223:AU224"/>
    <mergeCell ref="AV223:AV224"/>
    <mergeCell ref="AQ223:AQ224"/>
    <mergeCell ref="AO223:AO224"/>
    <mergeCell ref="AP223:AP224"/>
    <mergeCell ref="AR223:AR224"/>
    <mergeCell ref="R223:R224"/>
    <mergeCell ref="AA223:AA224"/>
    <mergeCell ref="AH223:AH224"/>
    <mergeCell ref="AI223:AI224"/>
    <mergeCell ref="AJ223:AJ224"/>
    <mergeCell ref="AE223:AE224"/>
    <mergeCell ref="S223:S224"/>
    <mergeCell ref="T223:T224"/>
    <mergeCell ref="Y223:Y224"/>
    <mergeCell ref="W223:W224"/>
    <mergeCell ref="O223:O224"/>
    <mergeCell ref="AN223:AN224"/>
    <mergeCell ref="AD223:AD224"/>
    <mergeCell ref="U223:U224"/>
    <mergeCell ref="X223:X224"/>
    <mergeCell ref="BM292:BM293"/>
    <mergeCell ref="BN292:BN293"/>
    <mergeCell ref="BO292:BO293"/>
    <mergeCell ref="Z292:Z293"/>
    <mergeCell ref="BG292:BG293"/>
    <mergeCell ref="BH292:BH293"/>
    <mergeCell ref="BI292:BI293"/>
    <mergeCell ref="BJ292:BJ293"/>
    <mergeCell ref="BK292:BK293"/>
    <mergeCell ref="AE292:AE293"/>
    <mergeCell ref="BL292:BL293"/>
    <mergeCell ref="BA292:BA293"/>
    <mergeCell ref="BB292:BB293"/>
    <mergeCell ref="BC292:BC293"/>
    <mergeCell ref="BD292:BD293"/>
    <mergeCell ref="BE292:BE293"/>
    <mergeCell ref="AF292:AF293"/>
    <mergeCell ref="AH292:AH293"/>
    <mergeCell ref="AW223:AW224"/>
    <mergeCell ref="AI292:AI293"/>
    <mergeCell ref="AJ292:AJ293"/>
    <mergeCell ref="AK292:AK293"/>
    <mergeCell ref="AN292:AN293"/>
    <mergeCell ref="AO292:AO293"/>
    <mergeCell ref="AP292:AP293"/>
    <mergeCell ref="AR292:AR293"/>
    <mergeCell ref="AS292:AS293"/>
    <mergeCell ref="AT292:AT293"/>
    <mergeCell ref="AQ292:AQ293"/>
    <mergeCell ref="BF292:BF293"/>
    <mergeCell ref="AU292:AU293"/>
    <mergeCell ref="AV292:AV293"/>
    <mergeCell ref="AW292:AW293"/>
    <mergeCell ref="AX292:AX293"/>
    <mergeCell ref="AY292:AY293"/>
    <mergeCell ref="AZ292:AZ293"/>
    <mergeCell ref="AL292:AL293"/>
    <mergeCell ref="AM292:AM293"/>
    <mergeCell ref="AA292:AA293"/>
    <mergeCell ref="AG292:AG293"/>
    <mergeCell ref="S292:S293"/>
    <mergeCell ref="T292:T293"/>
    <mergeCell ref="Y292:Y293"/>
    <mergeCell ref="AD292:AD293"/>
    <mergeCell ref="A383:A384"/>
    <mergeCell ref="B383:B384"/>
    <mergeCell ref="H372:I372"/>
    <mergeCell ref="G336:G337"/>
    <mergeCell ref="H336:H337"/>
    <mergeCell ref="I336:I337"/>
    <mergeCell ref="A338:B338"/>
    <mergeCell ref="C338:H338"/>
    <mergeCell ref="A336:A337"/>
    <mergeCell ref="B336:B337"/>
    <mergeCell ref="C336:C337"/>
    <mergeCell ref="D336:D337"/>
    <mergeCell ref="E336:E337"/>
    <mergeCell ref="F336:F337"/>
    <mergeCell ref="X292:X293"/>
    <mergeCell ref="W292:W293"/>
    <mergeCell ref="A380:B380"/>
    <mergeCell ref="C380:H380"/>
    <mergeCell ref="A378:A379"/>
    <mergeCell ref="G378:G379"/>
    <mergeCell ref="A261:A262"/>
    <mergeCell ref="H255:I255"/>
    <mergeCell ref="A223:A224"/>
    <mergeCell ref="H223:H224"/>
    <mergeCell ref="F274:F275"/>
    <mergeCell ref="H274:H275"/>
    <mergeCell ref="A292:A293"/>
    <mergeCell ref="B292:B293"/>
    <mergeCell ref="F292:F293"/>
    <mergeCell ref="G292:G293"/>
    <mergeCell ref="H292:H293"/>
    <mergeCell ref="C297:C299"/>
    <mergeCell ref="D297:D299"/>
    <mergeCell ref="E297:E299"/>
    <mergeCell ref="H297:H299"/>
    <mergeCell ref="B378:B379"/>
    <mergeCell ref="C378:C379"/>
    <mergeCell ref="I378:I379"/>
    <mergeCell ref="H17:I17"/>
    <mergeCell ref="H18:I18"/>
    <mergeCell ref="I24:I25"/>
    <mergeCell ref="A24:A25"/>
    <mergeCell ref="B24:B25"/>
    <mergeCell ref="F24:F25"/>
    <mergeCell ref="E24:E25"/>
    <mergeCell ref="H252:I252"/>
    <mergeCell ref="H253:I253"/>
    <mergeCell ref="H93:I93"/>
    <mergeCell ref="C102:C103"/>
    <mergeCell ref="D102:D103"/>
    <mergeCell ref="H102:H103"/>
    <mergeCell ref="H94:I94"/>
    <mergeCell ref="F223:F224"/>
    <mergeCell ref="G223:G224"/>
    <mergeCell ref="I223:I224"/>
    <mergeCell ref="B223:B224"/>
    <mergeCell ref="A215:A216"/>
    <mergeCell ref="B215:B216"/>
    <mergeCell ref="C215:C216"/>
    <mergeCell ref="F215:F216"/>
    <mergeCell ref="G215:G216"/>
    <mergeCell ref="E215:E216"/>
    <mergeCell ref="G24:G25"/>
    <mergeCell ref="I45:I46"/>
    <mergeCell ref="C45:C46"/>
    <mergeCell ref="C24:C25"/>
    <mergeCell ref="D45:D46"/>
    <mergeCell ref="H24:H25"/>
    <mergeCell ref="D24:D25"/>
    <mergeCell ref="A82:A83"/>
    <mergeCell ref="G82:G83"/>
    <mergeCell ref="H39:I39"/>
    <mergeCell ref="G45:G46"/>
    <mergeCell ref="A45:A46"/>
    <mergeCell ref="B82:B83"/>
    <mergeCell ref="B45:B46"/>
    <mergeCell ref="A47:B47"/>
    <mergeCell ref="C47:H47"/>
    <mergeCell ref="A26:B26"/>
    <mergeCell ref="H36:I36"/>
    <mergeCell ref="H64:I64"/>
    <mergeCell ref="H65:I65"/>
    <mergeCell ref="H67:I67"/>
    <mergeCell ref="H66:I66"/>
    <mergeCell ref="F45:F46"/>
    <mergeCell ref="H45:H46"/>
    <mergeCell ref="A5:A6"/>
    <mergeCell ref="B5:B6"/>
    <mergeCell ref="C5:C6"/>
    <mergeCell ref="D5:D6"/>
    <mergeCell ref="H16:I16"/>
    <mergeCell ref="E5:E6"/>
    <mergeCell ref="F5:F6"/>
    <mergeCell ref="G5:G6"/>
    <mergeCell ref="H5:H6"/>
    <mergeCell ref="I5:I6"/>
    <mergeCell ref="A7:B7"/>
    <mergeCell ref="C7:H7"/>
    <mergeCell ref="H15:I15"/>
    <mergeCell ref="C26:H26"/>
    <mergeCell ref="E45:E46"/>
    <mergeCell ref="H37:I37"/>
    <mergeCell ref="H38:I38"/>
    <mergeCell ref="A75:B75"/>
    <mergeCell ref="C75:H75"/>
    <mergeCell ref="A73:A74"/>
    <mergeCell ref="B73:B74"/>
    <mergeCell ref="C73:C74"/>
    <mergeCell ref="D73:D74"/>
    <mergeCell ref="E73:E74"/>
    <mergeCell ref="F73:F74"/>
    <mergeCell ref="G73:G74"/>
    <mergeCell ref="H73:H74"/>
    <mergeCell ref="I73:I74"/>
    <mergeCell ref="BO82:BO83"/>
    <mergeCell ref="BD82:BD83"/>
    <mergeCell ref="BG82:BG83"/>
    <mergeCell ref="AP82:AP83"/>
    <mergeCell ref="AU82:AU83"/>
    <mergeCell ref="BM82:BM83"/>
    <mergeCell ref="BI82:BI83"/>
    <mergeCell ref="BH82:BH83"/>
    <mergeCell ref="BA82:BA83"/>
    <mergeCell ref="BK82:BK83"/>
    <mergeCell ref="BL82:BL83"/>
    <mergeCell ref="AQ82:AQ83"/>
    <mergeCell ref="BF82:BF83"/>
    <mergeCell ref="AY82:AY83"/>
    <mergeCell ref="BN82:BN83"/>
    <mergeCell ref="H95:I95"/>
    <mergeCell ref="BJ82:BJ83"/>
    <mergeCell ref="AS82:AS83"/>
    <mergeCell ref="N82:N83"/>
    <mergeCell ref="AK82:AK83"/>
    <mergeCell ref="AR82:AR83"/>
    <mergeCell ref="AZ82:AZ83"/>
    <mergeCell ref="BE82:BE83"/>
    <mergeCell ref="BC82:BC83"/>
    <mergeCell ref="AO82:AO83"/>
    <mergeCell ref="I82:I83"/>
    <mergeCell ref="AJ82:AJ83"/>
    <mergeCell ref="M82:M83"/>
    <mergeCell ref="L82:L83"/>
    <mergeCell ref="AL82:AL83"/>
    <mergeCell ref="AM82:AM83"/>
    <mergeCell ref="AN82:AN83"/>
    <mergeCell ref="A102:A103"/>
    <mergeCell ref="BB82:BB83"/>
    <mergeCell ref="AT82:AT83"/>
    <mergeCell ref="Z82:Z83"/>
    <mergeCell ref="F102:F103"/>
    <mergeCell ref="AX82:AX83"/>
    <mergeCell ref="AV82:AV83"/>
    <mergeCell ref="J82:J83"/>
    <mergeCell ref="K82:K83"/>
    <mergeCell ref="I102:I103"/>
    <mergeCell ref="G102:G103"/>
    <mergeCell ref="B102:B103"/>
    <mergeCell ref="H96:I96"/>
    <mergeCell ref="AW82:AW83"/>
    <mergeCell ref="E102:E103"/>
    <mergeCell ref="C274:C275"/>
    <mergeCell ref="A304:A306"/>
    <mergeCell ref="B304:B306"/>
    <mergeCell ref="A263:B263"/>
    <mergeCell ref="H208:I208"/>
    <mergeCell ref="B157:C157"/>
    <mergeCell ref="B155:C155"/>
    <mergeCell ref="B140:B141"/>
    <mergeCell ref="A104:B104"/>
    <mergeCell ref="H140:H141"/>
    <mergeCell ref="I140:I141"/>
    <mergeCell ref="A140:A141"/>
    <mergeCell ref="A142:B142"/>
    <mergeCell ref="F140:F141"/>
    <mergeCell ref="A217:B217"/>
    <mergeCell ref="C217:H217"/>
    <mergeCell ref="H378:H379"/>
    <mergeCell ref="H164:I164"/>
    <mergeCell ref="D378:D379"/>
    <mergeCell ref="E378:E379"/>
    <mergeCell ref="F378:F379"/>
    <mergeCell ref="H215:H216"/>
    <mergeCell ref="E173:E174"/>
    <mergeCell ref="F173:F174"/>
    <mergeCell ref="G173:G174"/>
    <mergeCell ref="H166:I166"/>
    <mergeCell ref="H167:I167"/>
    <mergeCell ref="E274:E275"/>
    <mergeCell ref="D274:D275"/>
    <mergeCell ref="H209:I209"/>
    <mergeCell ref="H173:H174"/>
    <mergeCell ref="I173:I174"/>
    <mergeCell ref="A175:B175"/>
    <mergeCell ref="H133:I133"/>
    <mergeCell ref="H134:I134"/>
    <mergeCell ref="C104:H104"/>
    <mergeCell ref="H131:I131"/>
    <mergeCell ref="H132:I132"/>
    <mergeCell ref="D140:D141"/>
    <mergeCell ref="B173:B174"/>
    <mergeCell ref="C173:C174"/>
    <mergeCell ref="D173:D174"/>
    <mergeCell ref="C175:H175"/>
    <mergeCell ref="H206:I206"/>
    <mergeCell ref="B193:D193"/>
    <mergeCell ref="B199:D199"/>
    <mergeCell ref="H207:I207"/>
    <mergeCell ref="H165:I165"/>
    <mergeCell ref="C142:H142"/>
    <mergeCell ref="E140:E141"/>
    <mergeCell ref="G140:G141"/>
    <mergeCell ref="A173:A174"/>
    <mergeCell ref="C140:C141"/>
    <mergeCell ref="D215:D216"/>
    <mergeCell ref="G261:G262"/>
    <mergeCell ref="H261:H262"/>
    <mergeCell ref="I261:I262"/>
    <mergeCell ref="C263:H263"/>
    <mergeCell ref="B240:D240"/>
    <mergeCell ref="B261:B262"/>
    <mergeCell ref="C261:C262"/>
    <mergeCell ref="D261:D262"/>
    <mergeCell ref="E261:E262"/>
    <mergeCell ref="F261:F262"/>
    <mergeCell ref="B242:D242"/>
    <mergeCell ref="C223:C224"/>
    <mergeCell ref="D223:D224"/>
    <mergeCell ref="I215:I216"/>
    <mergeCell ref="U292:U293"/>
    <mergeCell ref="V223:V224"/>
    <mergeCell ref="V292:V293"/>
    <mergeCell ref="H369:I369"/>
    <mergeCell ref="H370:I370"/>
    <mergeCell ref="H371:I371"/>
    <mergeCell ref="H327:I327"/>
    <mergeCell ref="H328:I328"/>
    <mergeCell ref="I292:I293"/>
    <mergeCell ref="H330:I330"/>
    <mergeCell ref="H254:I254"/>
    <mergeCell ref="H329:I329"/>
    <mergeCell ref="J292:J293"/>
    <mergeCell ref="K292:K293"/>
    <mergeCell ref="L292:L293"/>
    <mergeCell ref="M292:M293"/>
    <mergeCell ref="N292:N293"/>
    <mergeCell ref="J223:J224"/>
    <mergeCell ref="K223:K224"/>
    <mergeCell ref="L223:L224"/>
    <mergeCell ref="M223:M224"/>
    <mergeCell ref="O292:O293"/>
    <mergeCell ref="R292:R293"/>
    <mergeCell ref="N223:N224"/>
  </mergeCells>
  <phoneticPr fontId="1"/>
  <hyperlinks>
    <hyperlink ref="E30" r:id="rId1" xr:uid="{4788644D-1515-470D-AB1A-B70AA6F78D2E}"/>
    <hyperlink ref="E51" r:id="rId2" xr:uid="{97C33B55-9497-4584-B8E6-B878C94F7B32}"/>
    <hyperlink ref="E55" r:id="rId3" xr:uid="{DD65555F-118C-4EED-931B-14DD4C08C740}"/>
    <hyperlink ref="E77" r:id="rId4" xr:uid="{4B3531B1-A8DF-48F2-8495-C9C3C4B1F5CB}"/>
    <hyperlink ref="E78" r:id="rId5" location="!/pages/Caf%C3%A9-Daisy/373820692694711?id=373820692694711&amp;sk=info" xr:uid="{4E2C91C6-5AC1-4995-9106-5F40FB4F8DAA}"/>
    <hyperlink ref="E86" r:id="rId6" xr:uid="{EF345E37-77A1-4958-BAF2-C4BC1FAD78C1}"/>
    <hyperlink ref="E122" r:id="rId7" display="http://homepage2.nifty.com/thairestaurant/index.html" xr:uid="{2B2F67FA-0833-4E5F-A9A0-48E1177EA55A}"/>
    <hyperlink ref="E105" r:id="rId8" xr:uid="{FD24FD7C-0522-4C72-B724-4ECB7941F119}"/>
    <hyperlink ref="E10" r:id="rId9" xr:uid="{EFBF339C-C217-4C46-89A0-17112A88804C}"/>
    <hyperlink ref="E146" r:id="rId10" xr:uid="{A3B06485-99AD-4374-BD3D-33BD7DECE8D0}"/>
    <hyperlink ref="E148" r:id="rId11" xr:uid="{6029274D-DD30-4280-BEAE-017536FC7E8E}"/>
    <hyperlink ref="E114" r:id="rId12" xr:uid="{4AC4A14B-D252-447D-86C3-69FE188F12C2}"/>
    <hyperlink ref="E153" r:id="rId13" xr:uid="{19CA1041-6C3B-469E-957D-4F67B4928190}"/>
    <hyperlink ref="E384" r:id="rId14" xr:uid="{FDC844C0-BFA6-4C19-B6ED-15D578F174B9}"/>
    <hyperlink ref="E231" r:id="rId15" xr:uid="{5B21B742-2F81-4BF8-93F7-18FADCC8CC9E}"/>
    <hyperlink ref="E237" r:id="rId16" xr:uid="{52FCE3F6-F5A5-4DF0-9DE7-B54FEE2831BF}"/>
    <hyperlink ref="E241" r:id="rId17" display="http://www.gfjapan.com/web/02_place/food.html" xr:uid="{57387088-5689-4654-8693-633237980C3F}"/>
    <hyperlink ref="E221" r:id="rId18" xr:uid="{45A2507A-81F7-4399-BA18-6106A0E1BDFF}"/>
    <hyperlink ref="E111" r:id="rId19" xr:uid="{97908F78-7EDC-4DC8-8BAE-9C6F1E995BD0}"/>
    <hyperlink ref="E9" r:id="rId20" xr:uid="{6BC80216-834E-43DF-94FE-506D50E8F164}"/>
    <hyperlink ref="E229" r:id="rId21" xr:uid="{0674BC1B-C4AC-40EA-BF82-24367D914A22}"/>
    <hyperlink ref="E48" r:id="rId22" xr:uid="{7CCD81EC-A2B6-4C7A-B1A0-F50EFE42CD18}"/>
    <hyperlink ref="E49" r:id="rId23" xr:uid="{709B73F2-024E-4958-8E10-E75935D250A3}"/>
    <hyperlink ref="E80" r:id="rId24" xr:uid="{DD195D5B-44A3-4488-815C-8F474DB950FA}"/>
    <hyperlink ref="E233" r:id="rId25" xr:uid="{6765466F-C76B-45C9-9A2B-9D31853431A3}"/>
    <hyperlink ref="E239" r:id="rId26" xr:uid="{39DF5AB6-2108-4DED-8F06-FC02BD2E4B2C}"/>
    <hyperlink ref="E322" r:id="rId27" display="http://homepage2.nifty.com/thairestaurant/index.html" xr:uid="{76B3DC50-4E89-4814-967C-7002C3BFAB08}"/>
    <hyperlink ref="E321" r:id="rId28" display="http://neppalchullo.choinavi.com/" xr:uid="{01D264E6-28B8-424D-8411-E31B2E7AF55A}"/>
    <hyperlink ref="E324" r:id="rId29" display="http://www.gfjapan.com/web/02_place/food.html" xr:uid="{401C6E70-5B6B-48E2-9666-E17F7051441C}"/>
    <hyperlink ref="D305" r:id="rId30" xr:uid="{346C9A86-3432-4338-90DC-0F569981523B}"/>
    <hyperlink ref="D306" location="phase9!A1" display="phase9" xr:uid="{2C5530F7-4DFB-46D3-9246-E2A673A937E2}"/>
    <hyperlink ref="E388" r:id="rId31" xr:uid="{B994EE6B-BCB5-4623-AA93-332D5835B0C1}"/>
    <hyperlink ref="E268" r:id="rId32" xr:uid="{B23BB9B7-2B6A-437A-9BE3-B07D7FF4A3EF}"/>
    <hyperlink ref="E269" r:id="rId33" xr:uid="{30F0FEFD-9142-4E6D-8719-7A16F79B0E7F}"/>
    <hyperlink ref="E270" r:id="rId34" location="!/pages/African-Palace%E3%82%A2%E3%83%95%E3%83%AA%E3%82%AB%E3%83%B3%E3%83%91%E3%83%AC%E3%82%B9/1933117703494647?sk=info" xr:uid="{10E7C385-3BD5-4DBE-AB00-72A0E54F9935}"/>
    <hyperlink ref="E28" r:id="rId35" xr:uid="{13DD1DDA-1B38-4F0F-A72C-0F27B161E2C9}"/>
    <hyperlink ref="E29" r:id="rId36" xr:uid="{D5A01BDA-AA6D-4D44-94A1-397F0CD4768E}"/>
    <hyperlink ref="E274" r:id="rId37" xr:uid="{F237E9F4-22F3-4BC7-9964-FA8505132CCF}"/>
    <hyperlink ref="H1" r:id="rId38" xr:uid="{E34024BA-548E-47D4-AB1A-9084F185DDFE}"/>
    <hyperlink ref="E151" r:id="rId39" xr:uid="{4DE323C3-4C78-4202-A953-F72D4F0AF710}"/>
    <hyperlink ref="E228" r:id="rId40" xr:uid="{ED06A7E0-2EDE-46ED-8357-0042614D3384}"/>
    <hyperlink ref="E266" r:id="rId41" xr:uid="{AA7D744A-B7AF-4C21-9C88-7E84EEB44059}"/>
    <hyperlink ref="E267" r:id="rId42" xr:uid="{A568C777-B619-473E-892A-B53A17CB5FE6}"/>
    <hyperlink ref="E279" r:id="rId43" xr:uid="{F7DB172C-592F-45AB-BE6B-E7CF42668980}"/>
    <hyperlink ref="E281" r:id="rId44" xr:uid="{EDCA0C05-5296-4C7E-A325-51C146637481}"/>
    <hyperlink ref="E283" r:id="rId45" xr:uid="{AE873282-9A81-451D-83F5-E991522813FE}"/>
    <hyperlink ref="E294" r:id="rId46" xr:uid="{B4A08502-4167-4DAE-8F1B-E3D59403BDDB}"/>
    <hyperlink ref="E8" r:id="rId47" xr:uid="{A87E8BE2-B009-4228-8B76-1E32E229AEC1}"/>
    <hyperlink ref="E82" r:id="rId48" xr:uid="{5DC6DEE3-E0AD-4D43-9FA3-8CACEC9CED0D}"/>
    <hyperlink ref="E109" r:id="rId49" xr:uid="{806A4F3B-E10F-4ED1-86E4-50B320CFF9A9}"/>
    <hyperlink ref="E179" r:id="rId50" xr:uid="{66936E82-34D6-458D-9172-273C7DEF8722}"/>
    <hyperlink ref="E235" r:id="rId51" xr:uid="{411E4B43-CFF5-4ACB-A83D-F52CC10C36B5}"/>
    <hyperlink ref="E285" r:id="rId52" xr:uid="{32AD661F-08AD-4196-81C3-E505117A5394}"/>
    <hyperlink ref="E287" r:id="rId53" xr:uid="{C01B12E0-8957-4445-9508-78C52E961A80}"/>
    <hyperlink ref="E288" r:id="rId54" xr:uid="{827402AA-E3CE-4716-89AB-B7CEE6946252}"/>
    <hyperlink ref="E289" r:id="rId55" xr:uid="{300197C3-9FB2-405F-AB9E-6DBC9EFF5AA1}"/>
    <hyperlink ref="E12" r:id="rId56" xr:uid="{67BC8B67-39E2-4DCB-B297-19B01E2039EF}"/>
    <hyperlink ref="E147" r:id="rId57" xr:uid="{89C93227-7ABD-4127-BF2B-B86CDFFC9CC3}"/>
    <hyperlink ref="E154" r:id="rId58" xr:uid="{7DFC6094-FBA6-4DBD-84B9-6F743CF2D04F}"/>
    <hyperlink ref="E177" r:id="rId59" xr:uid="{A7AEC619-868D-45A6-A2BD-90040C02C177}"/>
    <hyperlink ref="E186" r:id="rId60" xr:uid="{6E16C288-F8CA-4AE9-B4EA-3F0FBBFEE45B}"/>
    <hyperlink ref="E223" r:id="rId61" xr:uid="{066DC794-C599-41C0-914D-D3AD59F58B37}"/>
    <hyperlink ref="E224" r:id="rId62" xr:uid="{D10BE594-B800-482A-B631-AFD112B39FDA}"/>
    <hyperlink ref="E226" r:id="rId63" xr:uid="{48904020-3F5A-4735-A107-41E6FFC3B0EE}"/>
    <hyperlink ref="E236" r:id="rId64" xr:uid="{5AF99637-EAE3-4C3C-87FF-3BF2449DBBEC}"/>
    <hyperlink ref="E301" r:id="rId65" xr:uid="{1CBF8694-9225-4248-B179-C4D92411F0A1}"/>
    <hyperlink ref="E340" r:id="rId66" xr:uid="{CA955717-D01E-410F-BFA0-6EB025B27EF2}"/>
    <hyperlink ref="E342" r:id="rId67" xr:uid="{B593B76E-C8A7-4184-B50F-3264FCBF306A}"/>
    <hyperlink ref="E345" r:id="rId68" xr:uid="{38B12BAF-AB16-4071-8987-0F4B14753586}"/>
    <hyperlink ref="E393" r:id="rId69" xr:uid="{9C0D0391-17B9-4EF3-A7D7-B0E3469B9B98}"/>
    <hyperlink ref="E346" r:id="rId70" xr:uid="{CDE0444F-E6FA-4770-9D25-F2898BA2725A}"/>
    <hyperlink ref="E348" r:id="rId71" xr:uid="{A8559BD1-D699-4EAF-BBE4-9A9C0C2D0DCC}"/>
    <hyperlink ref="E185" r:id="rId72" xr:uid="{688E297D-DC8F-418C-83D3-44EA0D3988A6}"/>
    <hyperlink ref="E232" r:id="rId73" xr:uid="{16C2100D-54FE-4C6E-849E-4476CC81A031}"/>
    <hyperlink ref="E238" r:id="rId74" xr:uid="{5AE4D89E-38B9-4465-8798-BC1A0B645AC6}"/>
    <hyperlink ref="E278" r:id="rId75" xr:uid="{6AA08D7A-E784-4550-AB70-8723CECB8095}"/>
    <hyperlink ref="E339" r:id="rId76" xr:uid="{029B80DE-20BF-44A3-B3E1-7F2429F29FC2}"/>
    <hyperlink ref="E341" r:id="rId77" xr:uid="{BEB42CA9-0C99-4B93-9E4E-A4C8F8CCB0A5}"/>
    <hyperlink ref="E344" r:id="rId78" xr:uid="{D87CD4CD-380A-4C7A-BDCC-77FE1856B003}"/>
    <hyperlink ref="E347" r:id="rId79" xr:uid="{93EA957F-8213-497E-BED4-B6E9CA3DD637}"/>
    <hyperlink ref="E349" r:id="rId80" xr:uid="{1185B813-40EE-4A71-B66A-4A610EB8B316}"/>
    <hyperlink ref="E350" r:id="rId81" xr:uid="{58C3DA37-2DF0-42E3-A617-579CB32E303F}"/>
    <hyperlink ref="E11" r:id="rId82" xr:uid="{17C815D4-4F07-4EEA-BB2C-030A38C55292}"/>
    <hyperlink ref="E144" r:id="rId83" xr:uid="{0A214083-5513-4839-936C-FCD8E945D993}"/>
    <hyperlink ref="E180" r:id="rId84" xr:uid="{88003B3D-1905-42AD-A9E7-0609363340C7}"/>
    <hyperlink ref="E220" r:id="rId85" xr:uid="{5F32BA6C-CEE5-4FBC-8555-D3497DB1E797}"/>
    <hyperlink ref="E280" r:id="rId86" xr:uid="{C99C7A36-C351-47D6-987B-C2D878CADE67}"/>
    <hyperlink ref="E282" r:id="rId87" xr:uid="{B79D6B57-1D1C-4BE2-944D-63DC0F728944}"/>
    <hyperlink ref="E353" r:id="rId88" xr:uid="{FB943283-EEAE-41DD-BAE5-65CFC8B001D5}"/>
    <hyperlink ref="E387" r:id="rId89" xr:uid="{E43E928E-1DF2-4164-B1FB-63B937F6F124}"/>
    <hyperlink ref="E389" r:id="rId90" xr:uid="{B5EFE48E-C2CA-430D-A60A-FE3CEA20B4BD}"/>
    <hyperlink ref="E390" r:id="rId91" xr:uid="{CA01AF5B-2170-4574-987D-2F47CF8AE070}"/>
    <hyperlink ref="E300" r:id="rId92" xr:uid="{4DB58E8A-2EDD-420A-8FF6-331104C137B3}"/>
    <hyperlink ref="E176" r:id="rId93" xr:uid="{00C422CF-5729-44C1-9CAF-3E121572DBF7}"/>
    <hyperlink ref="E182" r:id="rId94" xr:uid="{51A64C2C-AC72-41A7-9C64-8CC0D5036BDC}"/>
    <hyperlink ref="E351" r:id="rId95" xr:uid="{DE04A9FF-D7AB-4980-A9B1-01EB192052D9}"/>
    <hyperlink ref="E85" r:id="rId96" xr:uid="{BAC9B3B0-8C85-4AFC-9A6B-48DC4038BCA5}"/>
    <hyperlink ref="E184" r:id="rId97" xr:uid="{8D69EFA5-E803-4094-B512-923BCB483D24}"/>
    <hyperlink ref="E292" r:id="rId98" xr:uid="{6622EC95-62C4-451C-B8ED-6A432B3F04B1}"/>
    <hyperlink ref="E354" r:id="rId99" xr:uid="{943545A9-300E-44C7-899F-3665E1BDF251}"/>
    <hyperlink ref="E355" r:id="rId100" xr:uid="{3B8CB966-9F28-4AA5-84C4-A3B4D1BF193C}"/>
    <hyperlink ref="E352" r:id="rId101" xr:uid="{A2E7ADC0-7329-4E14-909B-F59F3E2F56A8}"/>
    <hyperlink ref="E356" r:id="rId102" xr:uid="{7333B955-C77C-42FF-BFD5-4C12F34C1F55}"/>
    <hyperlink ref="E357" r:id="rId103" xr:uid="{941B8A60-F916-48AE-A234-3BBC5936ABA7}"/>
    <hyperlink ref="E358" r:id="rId104" xr:uid="{949E1D7E-6286-46ED-9FE9-FE129FB701E7}"/>
    <hyperlink ref="E360" r:id="rId105" xr:uid="{8EBC1613-2940-42D6-A084-C17A6E274A87}"/>
    <hyperlink ref="E359" r:id="rId106" xr:uid="{11729C18-DF78-4C39-97E4-4A800240B88A}"/>
    <hyperlink ref="E361" r:id="rId107" xr:uid="{D2CE667B-96BC-42BC-A3F4-866AA4AC804D}"/>
    <hyperlink ref="E362" r:id="rId108" xr:uid="{B4AA87E7-A9C8-4C30-886D-983927860088}"/>
    <hyperlink ref="E364" r:id="rId109" xr:uid="{EB5511CC-C928-4A8F-A8F0-93B09696288A}"/>
    <hyperlink ref="E365" r:id="rId110" xr:uid="{B1252182-77C5-465C-A423-17E5D08B6CB9}"/>
  </hyperlinks>
  <pageMargins left="0.19685039370078741" right="0.19685039370078741" top="0.19685039370078741" bottom="0.19685039370078741" header="0.51181102362204722" footer="0.11811023622047245"/>
  <pageSetup paperSize="9" scale="35" fitToHeight="0" orientation="landscape" r:id="rId111"/>
  <headerFooter>
    <oddFooter>&amp;P ページ&amp;RWGT活動記録</oddFooter>
  </headerFooter>
  <rowBreaks count="10" manualBreakCount="10">
    <brk id="22" max="16383" man="1"/>
    <brk id="43" max="16383" man="1"/>
    <brk id="71" max="16383" man="1"/>
    <brk id="100" max="16383" man="1"/>
    <brk id="138" max="16383" man="1"/>
    <brk id="171" max="16383" man="1"/>
    <brk id="213" max="16383" man="1"/>
    <brk id="233" max="49" man="1"/>
    <brk id="259" max="16383" man="1"/>
    <brk id="376"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77917-E151-41B6-B2A4-B96FF104D550}">
  <dimension ref="A1:M3"/>
  <sheetViews>
    <sheetView workbookViewId="0">
      <selection sqref="A1:M3"/>
    </sheetView>
  </sheetViews>
  <sheetFormatPr defaultRowHeight="13" x14ac:dyDescent="0.2"/>
  <sheetData>
    <row r="1" spans="1:13" x14ac:dyDescent="0.2">
      <c r="A1" t="s">
        <v>649</v>
      </c>
      <c r="B1" s="44" t="s">
        <v>52</v>
      </c>
      <c r="C1" s="7" t="s">
        <v>52</v>
      </c>
      <c r="D1" s="7"/>
      <c r="E1" s="7"/>
      <c r="F1" s="45" t="s">
        <v>49</v>
      </c>
      <c r="G1" s="7" t="s">
        <v>71</v>
      </c>
      <c r="H1" s="7"/>
      <c r="I1" s="46"/>
      <c r="J1" s="77"/>
      <c r="K1" s="7" t="s">
        <v>168</v>
      </c>
      <c r="L1" s="7"/>
      <c r="M1" s="46"/>
    </row>
    <row r="2" spans="1:13" x14ac:dyDescent="0.2">
      <c r="B2" s="47" t="s">
        <v>69</v>
      </c>
      <c r="C2" s="48" t="s">
        <v>70</v>
      </c>
      <c r="D2" s="48"/>
      <c r="E2" s="48"/>
      <c r="F2" s="75" t="s">
        <v>67</v>
      </c>
      <c r="G2" s="49" t="s">
        <v>68</v>
      </c>
      <c r="H2" s="50"/>
      <c r="I2" s="51"/>
      <c r="J2" s="76"/>
      <c r="K2" s="49"/>
      <c r="L2" s="50"/>
      <c r="M2" s="51"/>
    </row>
    <row r="3" spans="1:13" ht="13.5" thickBot="1" x14ac:dyDescent="0.25">
      <c r="B3" s="78" t="s">
        <v>167</v>
      </c>
      <c r="C3" s="52" t="s">
        <v>169</v>
      </c>
      <c r="D3" s="53"/>
      <c r="E3" s="54"/>
      <c r="F3" s="55" t="s">
        <v>72</v>
      </c>
      <c r="G3" s="52" t="s">
        <v>73</v>
      </c>
      <c r="H3" s="53"/>
      <c r="I3" s="56"/>
      <c r="J3" s="55"/>
      <c r="K3" s="52"/>
      <c r="L3" s="53"/>
      <c r="M3" s="56"/>
    </row>
  </sheetData>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5B0E-9745-466E-9627-BEE7A795284B}">
  <dimension ref="B1:E241"/>
  <sheetViews>
    <sheetView workbookViewId="0">
      <pane ySplit="17" topLeftCell="A127" activePane="bottomLeft" state="frozen"/>
      <selection pane="bottomLeft" activeCell="D7" sqref="D7"/>
    </sheetView>
  </sheetViews>
  <sheetFormatPr defaultColWidth="9" defaultRowHeight="13" x14ac:dyDescent="0.2"/>
  <cols>
    <col min="1" max="1" width="9" style="168"/>
    <col min="2" max="2" width="66.81640625" style="168" customWidth="1"/>
    <col min="3" max="3" width="18.36328125" style="171" customWidth="1"/>
    <col min="4" max="5" width="13.6328125" style="171" customWidth="1"/>
    <col min="6" max="16384" width="9" style="168"/>
  </cols>
  <sheetData>
    <row r="1" spans="2:5" ht="13.5" customHeight="1" x14ac:dyDescent="0.2">
      <c r="B1" s="167" t="s">
        <v>453</v>
      </c>
      <c r="C1" s="346" t="s">
        <v>454</v>
      </c>
      <c r="D1" s="346"/>
      <c r="E1" s="346"/>
    </row>
    <row r="2" spans="2:5" ht="13.5" customHeight="1" x14ac:dyDescent="0.2">
      <c r="B2" s="169"/>
      <c r="C2" s="169"/>
      <c r="D2" s="169"/>
      <c r="E2" s="169"/>
    </row>
    <row r="3" spans="2:5" ht="16.5" x14ac:dyDescent="0.2">
      <c r="B3" s="170" t="s">
        <v>1045</v>
      </c>
    </row>
    <row r="5" spans="2:5" x14ac:dyDescent="0.2">
      <c r="B5" s="168" t="s">
        <v>428</v>
      </c>
    </row>
    <row r="7" spans="2:5" ht="16" x14ac:dyDescent="0.2">
      <c r="B7" s="172" t="s">
        <v>455</v>
      </c>
    </row>
    <row r="8" spans="2:5" ht="16" x14ac:dyDescent="0.2">
      <c r="B8" s="173" t="s">
        <v>429</v>
      </c>
    </row>
    <row r="10" spans="2:5" x14ac:dyDescent="0.2">
      <c r="B10" s="168" t="s">
        <v>430</v>
      </c>
    </row>
    <row r="11" spans="2:5" x14ac:dyDescent="0.2">
      <c r="B11" s="168" t="s">
        <v>431</v>
      </c>
    </row>
    <row r="12" spans="2:5" x14ac:dyDescent="0.2">
      <c r="B12" s="168" t="s">
        <v>432</v>
      </c>
    </row>
    <row r="13" spans="2:5" x14ac:dyDescent="0.2">
      <c r="B13" s="168" t="s">
        <v>433</v>
      </c>
    </row>
    <row r="15" spans="2:5" ht="13.5" customHeight="1" x14ac:dyDescent="0.2">
      <c r="B15" s="174" t="s">
        <v>434</v>
      </c>
      <c r="C15" s="174" t="s">
        <v>435</v>
      </c>
      <c r="D15" s="347" t="s">
        <v>436</v>
      </c>
      <c r="E15" s="347" t="s">
        <v>437</v>
      </c>
    </row>
    <row r="16" spans="2:5" ht="26" x14ac:dyDescent="0.2">
      <c r="B16" s="175" t="s">
        <v>438</v>
      </c>
      <c r="C16" s="188" t="s">
        <v>456</v>
      </c>
      <c r="D16" s="348"/>
      <c r="E16" s="348"/>
    </row>
    <row r="17" spans="2:5" ht="13.5" thickBot="1" x14ac:dyDescent="0.25">
      <c r="B17" s="176"/>
      <c r="C17" s="176"/>
      <c r="D17" s="349"/>
      <c r="E17" s="349"/>
    </row>
    <row r="18" spans="2:5" ht="13.5" thickTop="1" x14ac:dyDescent="0.2">
      <c r="B18" s="177" t="s">
        <v>457</v>
      </c>
      <c r="C18" s="178" t="str">
        <f>IF(D18="","◎",IF(E18="","○",""))</f>
        <v/>
      </c>
      <c r="D18" s="179">
        <v>6</v>
      </c>
      <c r="E18" s="179">
        <v>6</v>
      </c>
    </row>
    <row r="19" spans="2:5" x14ac:dyDescent="0.2">
      <c r="B19" s="180" t="s">
        <v>458</v>
      </c>
      <c r="C19" s="181" t="str">
        <f t="shared" ref="C19:C83" si="0">IF(D19="","◎",IF(E19="","○",""))</f>
        <v/>
      </c>
      <c r="D19" s="182">
        <v>6</v>
      </c>
      <c r="E19" s="182">
        <v>6</v>
      </c>
    </row>
    <row r="20" spans="2:5" x14ac:dyDescent="0.2">
      <c r="B20" s="180" t="s">
        <v>459</v>
      </c>
      <c r="C20" s="181" t="str">
        <f t="shared" si="0"/>
        <v/>
      </c>
      <c r="D20" s="182">
        <v>5</v>
      </c>
      <c r="E20" s="182">
        <v>5</v>
      </c>
    </row>
    <row r="21" spans="2:5" x14ac:dyDescent="0.2">
      <c r="B21" s="180" t="s">
        <v>460</v>
      </c>
      <c r="C21" s="181" t="str">
        <f t="shared" si="0"/>
        <v/>
      </c>
      <c r="D21" s="182">
        <v>5</v>
      </c>
      <c r="E21" s="182">
        <v>5</v>
      </c>
    </row>
    <row r="22" spans="2:5" x14ac:dyDescent="0.2">
      <c r="B22" s="180" t="s">
        <v>461</v>
      </c>
      <c r="C22" s="181" t="str">
        <f t="shared" si="0"/>
        <v/>
      </c>
      <c r="D22" s="182">
        <v>2</v>
      </c>
      <c r="E22" s="182">
        <v>2</v>
      </c>
    </row>
    <row r="23" spans="2:5" x14ac:dyDescent="0.2">
      <c r="B23" s="180" t="s">
        <v>971</v>
      </c>
      <c r="C23" s="181" t="s">
        <v>650</v>
      </c>
      <c r="D23" s="182">
        <v>9</v>
      </c>
      <c r="E23" s="182">
        <v>9</v>
      </c>
    </row>
    <row r="24" spans="2:5" x14ac:dyDescent="0.2">
      <c r="B24" s="180" t="s">
        <v>760</v>
      </c>
      <c r="C24" s="181" t="s">
        <v>650</v>
      </c>
      <c r="D24" s="182">
        <v>9</v>
      </c>
      <c r="E24" s="182">
        <v>9</v>
      </c>
    </row>
    <row r="25" spans="2:5" x14ac:dyDescent="0.2">
      <c r="B25" s="180" t="s">
        <v>462</v>
      </c>
      <c r="C25" s="181" t="str">
        <f t="shared" si="0"/>
        <v/>
      </c>
      <c r="D25" s="182">
        <v>1</v>
      </c>
      <c r="E25" s="182">
        <v>1</v>
      </c>
    </row>
    <row r="26" spans="2:5" x14ac:dyDescent="0.2">
      <c r="B26" s="183" t="s">
        <v>463</v>
      </c>
      <c r="C26" s="184" t="str">
        <f t="shared" si="0"/>
        <v>◎</v>
      </c>
      <c r="D26" s="182"/>
      <c r="E26" s="182"/>
    </row>
    <row r="27" spans="2:5" x14ac:dyDescent="0.2">
      <c r="B27" s="183" t="s">
        <v>464</v>
      </c>
      <c r="C27" s="184" t="str">
        <f t="shared" si="0"/>
        <v>◎</v>
      </c>
      <c r="D27" s="182"/>
      <c r="E27" s="182"/>
    </row>
    <row r="28" spans="2:5" x14ac:dyDescent="0.2">
      <c r="B28" s="180" t="s">
        <v>465</v>
      </c>
      <c r="C28" s="181" t="str">
        <f t="shared" si="0"/>
        <v/>
      </c>
      <c r="D28" s="182">
        <v>7</v>
      </c>
      <c r="E28" s="182">
        <v>8</v>
      </c>
    </row>
    <row r="29" spans="2:5" x14ac:dyDescent="0.2">
      <c r="B29" s="183" t="s">
        <v>439</v>
      </c>
      <c r="C29" s="184" t="str">
        <f t="shared" si="0"/>
        <v>◎</v>
      </c>
      <c r="D29" s="182"/>
      <c r="E29" s="182"/>
    </row>
    <row r="30" spans="2:5" x14ac:dyDescent="0.2">
      <c r="B30" s="183" t="s">
        <v>466</v>
      </c>
      <c r="C30" s="184" t="str">
        <f t="shared" si="0"/>
        <v>◎</v>
      </c>
      <c r="D30" s="182"/>
      <c r="E30" s="182"/>
    </row>
    <row r="31" spans="2:5" x14ac:dyDescent="0.2">
      <c r="B31" s="180" t="s">
        <v>467</v>
      </c>
      <c r="C31" s="181" t="str">
        <f t="shared" si="0"/>
        <v/>
      </c>
      <c r="D31" s="182">
        <v>5</v>
      </c>
      <c r="E31" s="182">
        <v>5</v>
      </c>
    </row>
    <row r="32" spans="2:5" x14ac:dyDescent="0.2">
      <c r="B32" s="180" t="s">
        <v>468</v>
      </c>
      <c r="C32" s="181" t="str">
        <f t="shared" si="0"/>
        <v/>
      </c>
      <c r="D32" s="182">
        <v>1</v>
      </c>
      <c r="E32" s="182">
        <v>1</v>
      </c>
    </row>
    <row r="33" spans="2:5" x14ac:dyDescent="0.2">
      <c r="B33" s="180" t="s">
        <v>469</v>
      </c>
      <c r="C33" s="181" t="str">
        <f t="shared" si="0"/>
        <v/>
      </c>
      <c r="D33" s="182">
        <v>6</v>
      </c>
      <c r="E33" s="182">
        <v>6</v>
      </c>
    </row>
    <row r="34" spans="2:5" x14ac:dyDescent="0.2">
      <c r="B34" s="180" t="s">
        <v>470</v>
      </c>
      <c r="C34" s="181" t="str">
        <f t="shared" si="0"/>
        <v/>
      </c>
      <c r="D34" s="182">
        <v>1</v>
      </c>
      <c r="E34" s="182">
        <v>1</v>
      </c>
    </row>
    <row r="35" spans="2:5" x14ac:dyDescent="0.2">
      <c r="B35" s="183" t="s">
        <v>471</v>
      </c>
      <c r="C35" s="184" t="str">
        <f t="shared" si="0"/>
        <v>○</v>
      </c>
      <c r="D35" s="182">
        <v>7</v>
      </c>
      <c r="E35" s="182"/>
    </row>
    <row r="36" spans="2:5" x14ac:dyDescent="0.2">
      <c r="B36" s="180" t="s">
        <v>472</v>
      </c>
      <c r="C36" s="181" t="str">
        <f t="shared" si="0"/>
        <v/>
      </c>
      <c r="D36" s="182">
        <v>5</v>
      </c>
      <c r="E36" s="182">
        <v>5</v>
      </c>
    </row>
    <row r="37" spans="2:5" x14ac:dyDescent="0.2">
      <c r="B37" s="180" t="s">
        <v>473</v>
      </c>
      <c r="C37" s="181" t="str">
        <f t="shared" si="0"/>
        <v/>
      </c>
      <c r="D37" s="182">
        <v>2</v>
      </c>
      <c r="E37" s="182">
        <v>2</v>
      </c>
    </row>
    <row r="38" spans="2:5" x14ac:dyDescent="0.2">
      <c r="B38" s="180" t="s">
        <v>474</v>
      </c>
      <c r="C38" s="181" t="str">
        <f t="shared" si="0"/>
        <v/>
      </c>
      <c r="D38" s="182">
        <v>3</v>
      </c>
      <c r="E38" s="182">
        <v>3</v>
      </c>
    </row>
    <row r="39" spans="2:5" x14ac:dyDescent="0.2">
      <c r="B39" s="180" t="s">
        <v>475</v>
      </c>
      <c r="C39" s="181" t="str">
        <f t="shared" si="0"/>
        <v/>
      </c>
      <c r="D39" s="182">
        <v>7</v>
      </c>
      <c r="E39" s="182">
        <v>7</v>
      </c>
    </row>
    <row r="40" spans="2:5" x14ac:dyDescent="0.2">
      <c r="B40" s="180" t="s">
        <v>440</v>
      </c>
      <c r="C40" s="181" t="s">
        <v>650</v>
      </c>
      <c r="D40" s="182">
        <v>9</v>
      </c>
      <c r="E40" s="182">
        <v>9</v>
      </c>
    </row>
    <row r="41" spans="2:5" x14ac:dyDescent="0.2">
      <c r="B41" s="180" t="s">
        <v>476</v>
      </c>
      <c r="C41" s="181" t="str">
        <f t="shared" si="0"/>
        <v/>
      </c>
      <c r="D41" s="182">
        <v>5</v>
      </c>
      <c r="E41" s="182">
        <v>5</v>
      </c>
    </row>
    <row r="42" spans="2:5" x14ac:dyDescent="0.2">
      <c r="B42" s="180" t="s">
        <v>477</v>
      </c>
      <c r="C42" s="181" t="str">
        <f t="shared" si="0"/>
        <v/>
      </c>
      <c r="D42" s="182">
        <v>1</v>
      </c>
      <c r="E42" s="182">
        <v>1</v>
      </c>
    </row>
    <row r="43" spans="2:5" x14ac:dyDescent="0.2">
      <c r="B43" s="180" t="s">
        <v>478</v>
      </c>
      <c r="C43" s="181" t="str">
        <f t="shared" si="0"/>
        <v/>
      </c>
      <c r="D43" s="182">
        <v>4</v>
      </c>
      <c r="E43" s="182">
        <v>7</v>
      </c>
    </row>
    <row r="44" spans="2:5" x14ac:dyDescent="0.2">
      <c r="B44" s="180" t="s">
        <v>479</v>
      </c>
      <c r="C44" s="181" t="str">
        <f t="shared" si="0"/>
        <v/>
      </c>
      <c r="D44" s="182">
        <v>6</v>
      </c>
      <c r="E44" s="182">
        <v>6</v>
      </c>
    </row>
    <row r="45" spans="2:5" x14ac:dyDescent="0.2">
      <c r="B45" s="180" t="s">
        <v>480</v>
      </c>
      <c r="C45" s="181" t="s">
        <v>650</v>
      </c>
      <c r="D45" s="182">
        <v>9</v>
      </c>
      <c r="E45" s="182">
        <v>10</v>
      </c>
    </row>
    <row r="46" spans="2:5" x14ac:dyDescent="0.2">
      <c r="B46" s="183" t="s">
        <v>1042</v>
      </c>
      <c r="C46" s="184" t="str">
        <f>IF(D46="","◎",IF(E46="","○",""))</f>
        <v>◎</v>
      </c>
      <c r="D46" s="182"/>
      <c r="E46" s="182"/>
    </row>
    <row r="47" spans="2:5" x14ac:dyDescent="0.2">
      <c r="B47" s="180" t="s">
        <v>481</v>
      </c>
      <c r="C47" s="181" t="str">
        <f t="shared" si="0"/>
        <v/>
      </c>
      <c r="D47" s="182">
        <v>7</v>
      </c>
      <c r="E47" s="182">
        <v>7</v>
      </c>
    </row>
    <row r="48" spans="2:5" x14ac:dyDescent="0.2">
      <c r="B48" s="183" t="s">
        <v>482</v>
      </c>
      <c r="C48" s="184" t="str">
        <f t="shared" si="0"/>
        <v>◎</v>
      </c>
      <c r="D48" s="182"/>
      <c r="E48" s="182"/>
    </row>
    <row r="49" spans="2:5" x14ac:dyDescent="0.2">
      <c r="B49" s="183" t="s">
        <v>483</v>
      </c>
      <c r="C49" s="184" t="str">
        <f t="shared" si="0"/>
        <v>○</v>
      </c>
      <c r="D49" s="182">
        <v>7</v>
      </c>
      <c r="E49" s="182"/>
    </row>
    <row r="50" spans="2:5" x14ac:dyDescent="0.2">
      <c r="B50" s="180" t="s">
        <v>484</v>
      </c>
      <c r="C50" s="181" t="str">
        <f t="shared" si="0"/>
        <v/>
      </c>
      <c r="D50" s="182">
        <v>3</v>
      </c>
      <c r="E50" s="182">
        <v>3</v>
      </c>
    </row>
    <row r="51" spans="2:5" x14ac:dyDescent="0.2">
      <c r="B51" s="180" t="s">
        <v>485</v>
      </c>
      <c r="C51" s="181" t="str">
        <f t="shared" si="0"/>
        <v/>
      </c>
      <c r="D51" s="182">
        <v>2</v>
      </c>
      <c r="E51" s="182">
        <v>2</v>
      </c>
    </row>
    <row r="52" spans="2:5" x14ac:dyDescent="0.2">
      <c r="B52" s="180" t="s">
        <v>486</v>
      </c>
      <c r="C52" s="181" t="str">
        <f t="shared" si="0"/>
        <v/>
      </c>
      <c r="D52" s="182">
        <v>5</v>
      </c>
      <c r="E52" s="182">
        <v>9</v>
      </c>
    </row>
    <row r="53" spans="2:5" x14ac:dyDescent="0.2">
      <c r="B53" s="180" t="s">
        <v>487</v>
      </c>
      <c r="C53" s="181" t="str">
        <f t="shared" si="0"/>
        <v/>
      </c>
      <c r="D53" s="182">
        <v>2</v>
      </c>
      <c r="E53" s="182">
        <v>2</v>
      </c>
    </row>
    <row r="54" spans="2:5" x14ac:dyDescent="0.2">
      <c r="B54" s="180" t="s">
        <v>488</v>
      </c>
      <c r="C54" s="181" t="s">
        <v>650</v>
      </c>
      <c r="D54" s="182">
        <v>9</v>
      </c>
      <c r="E54" s="182">
        <v>9</v>
      </c>
    </row>
    <row r="55" spans="2:5" x14ac:dyDescent="0.2">
      <c r="B55" s="183" t="s">
        <v>489</v>
      </c>
      <c r="C55" s="184" t="str">
        <f t="shared" si="0"/>
        <v>◎</v>
      </c>
      <c r="D55" s="182"/>
      <c r="E55" s="182"/>
    </row>
    <row r="56" spans="2:5" x14ac:dyDescent="0.2">
      <c r="B56" s="183" t="s">
        <v>490</v>
      </c>
      <c r="C56" s="184" t="str">
        <f t="shared" si="0"/>
        <v>◎</v>
      </c>
      <c r="D56" s="182"/>
      <c r="E56" s="182"/>
    </row>
    <row r="57" spans="2:5" x14ac:dyDescent="0.2">
      <c r="B57" s="180" t="s">
        <v>491</v>
      </c>
      <c r="C57" s="181" t="str">
        <f t="shared" si="0"/>
        <v/>
      </c>
      <c r="D57" s="182">
        <v>5</v>
      </c>
      <c r="E57" s="182">
        <v>8</v>
      </c>
    </row>
    <row r="58" spans="2:5" x14ac:dyDescent="0.2">
      <c r="B58" s="183" t="s">
        <v>492</v>
      </c>
      <c r="C58" s="184" t="str">
        <f t="shared" si="0"/>
        <v>◎</v>
      </c>
      <c r="D58" s="182"/>
      <c r="E58" s="182"/>
    </row>
    <row r="59" spans="2:5" x14ac:dyDescent="0.2">
      <c r="B59" s="180" t="s">
        <v>493</v>
      </c>
      <c r="C59" s="181" t="str">
        <f t="shared" si="0"/>
        <v/>
      </c>
      <c r="D59" s="182">
        <v>2</v>
      </c>
      <c r="E59" s="182">
        <v>2</v>
      </c>
    </row>
    <row r="60" spans="2:5" x14ac:dyDescent="0.2">
      <c r="B60" s="180" t="s">
        <v>494</v>
      </c>
      <c r="C60" s="181" t="s">
        <v>650</v>
      </c>
      <c r="D60" s="182">
        <v>5</v>
      </c>
      <c r="E60" s="182">
        <v>9</v>
      </c>
    </row>
    <row r="61" spans="2:5" x14ac:dyDescent="0.2">
      <c r="B61" s="180" t="s">
        <v>495</v>
      </c>
      <c r="C61" s="181" t="str">
        <f t="shared" si="0"/>
        <v/>
      </c>
      <c r="D61" s="182">
        <v>5</v>
      </c>
      <c r="E61" s="182">
        <v>5</v>
      </c>
    </row>
    <row r="62" spans="2:5" x14ac:dyDescent="0.2">
      <c r="B62" s="183" t="s">
        <v>496</v>
      </c>
      <c r="C62" s="184" t="str">
        <f t="shared" si="0"/>
        <v>◎</v>
      </c>
      <c r="D62" s="182"/>
      <c r="E62" s="182"/>
    </row>
    <row r="63" spans="2:5" x14ac:dyDescent="0.2">
      <c r="B63" s="180" t="s">
        <v>497</v>
      </c>
      <c r="C63" s="181" t="str">
        <f t="shared" si="0"/>
        <v/>
      </c>
      <c r="D63" s="182">
        <v>7</v>
      </c>
      <c r="E63" s="182">
        <v>7</v>
      </c>
    </row>
    <row r="64" spans="2:5" x14ac:dyDescent="0.2">
      <c r="B64" s="180" t="s">
        <v>498</v>
      </c>
      <c r="C64" s="181" t="s">
        <v>650</v>
      </c>
      <c r="D64" s="182">
        <v>9</v>
      </c>
      <c r="E64" s="182">
        <v>9</v>
      </c>
    </row>
    <row r="65" spans="2:5" x14ac:dyDescent="0.2">
      <c r="B65" s="183" t="s">
        <v>499</v>
      </c>
      <c r="C65" s="184" t="str">
        <f t="shared" si="0"/>
        <v>○</v>
      </c>
      <c r="D65" s="182">
        <v>7</v>
      </c>
      <c r="E65" s="182"/>
    </row>
    <row r="66" spans="2:5" x14ac:dyDescent="0.2">
      <c r="B66" s="180" t="s">
        <v>500</v>
      </c>
      <c r="C66" s="181" t="s">
        <v>650</v>
      </c>
      <c r="D66" s="182">
        <v>9</v>
      </c>
      <c r="E66" s="182">
        <v>9</v>
      </c>
    </row>
    <row r="67" spans="2:5" x14ac:dyDescent="0.2">
      <c r="B67" s="180" t="s">
        <v>501</v>
      </c>
      <c r="C67" s="181" t="s">
        <v>650</v>
      </c>
      <c r="D67" s="182">
        <v>9</v>
      </c>
      <c r="E67" s="182">
        <v>9</v>
      </c>
    </row>
    <row r="68" spans="2:5" x14ac:dyDescent="0.2">
      <c r="B68" s="180" t="s">
        <v>502</v>
      </c>
      <c r="C68" s="181" t="str">
        <f t="shared" si="0"/>
        <v/>
      </c>
      <c r="D68" s="182">
        <v>6</v>
      </c>
      <c r="E68" s="182">
        <v>6</v>
      </c>
    </row>
    <row r="69" spans="2:5" x14ac:dyDescent="0.2">
      <c r="B69" s="183" t="s">
        <v>503</v>
      </c>
      <c r="C69" s="184" t="str">
        <f t="shared" si="0"/>
        <v>◎</v>
      </c>
      <c r="D69" s="182"/>
      <c r="E69" s="182"/>
    </row>
    <row r="70" spans="2:5" x14ac:dyDescent="0.2">
      <c r="B70" s="180" t="s">
        <v>504</v>
      </c>
      <c r="C70" s="181" t="s">
        <v>650</v>
      </c>
      <c r="D70" s="182">
        <v>9</v>
      </c>
      <c r="E70" s="182">
        <v>9</v>
      </c>
    </row>
    <row r="71" spans="2:5" x14ac:dyDescent="0.2">
      <c r="B71" s="180" t="s">
        <v>794</v>
      </c>
      <c r="C71" s="181" t="s">
        <v>795</v>
      </c>
      <c r="D71" s="182">
        <v>7</v>
      </c>
      <c r="E71" s="182">
        <v>9</v>
      </c>
    </row>
    <row r="72" spans="2:5" x14ac:dyDescent="0.2">
      <c r="B72" s="180" t="s">
        <v>505</v>
      </c>
      <c r="C72" s="181" t="s">
        <v>650</v>
      </c>
      <c r="D72" s="182">
        <v>9</v>
      </c>
      <c r="E72" s="182">
        <v>9</v>
      </c>
    </row>
    <row r="73" spans="2:5" x14ac:dyDescent="0.2">
      <c r="B73" s="180" t="s">
        <v>211</v>
      </c>
      <c r="C73" s="181" t="str">
        <f t="shared" si="0"/>
        <v/>
      </c>
      <c r="D73" s="182">
        <v>7</v>
      </c>
      <c r="E73" s="182">
        <v>7</v>
      </c>
    </row>
    <row r="74" spans="2:5" x14ac:dyDescent="0.2">
      <c r="B74" s="183" t="s">
        <v>422</v>
      </c>
      <c r="C74" s="184" t="str">
        <f t="shared" si="0"/>
        <v>○</v>
      </c>
      <c r="D74" s="182">
        <v>6</v>
      </c>
      <c r="E74" s="182"/>
    </row>
    <row r="75" spans="2:5" x14ac:dyDescent="0.2">
      <c r="B75" s="180" t="s">
        <v>506</v>
      </c>
      <c r="C75" s="181" t="str">
        <f t="shared" si="0"/>
        <v/>
      </c>
      <c r="D75" s="182">
        <v>8</v>
      </c>
      <c r="E75" s="182">
        <v>8</v>
      </c>
    </row>
    <row r="76" spans="2:5" x14ac:dyDescent="0.2">
      <c r="B76" s="180" t="s">
        <v>507</v>
      </c>
      <c r="C76" s="181" t="s">
        <v>650</v>
      </c>
      <c r="D76" s="182">
        <v>9</v>
      </c>
      <c r="E76" s="182">
        <v>9</v>
      </c>
    </row>
    <row r="77" spans="2:5" x14ac:dyDescent="0.2">
      <c r="B77" s="180" t="s">
        <v>508</v>
      </c>
      <c r="C77" s="181" t="s">
        <v>663</v>
      </c>
      <c r="D77" s="182">
        <v>9</v>
      </c>
      <c r="E77" s="182">
        <v>9</v>
      </c>
    </row>
    <row r="78" spans="2:5" x14ac:dyDescent="0.2">
      <c r="B78" s="180" t="s">
        <v>509</v>
      </c>
      <c r="C78" s="181" t="str">
        <f t="shared" si="0"/>
        <v/>
      </c>
      <c r="D78" s="182">
        <v>7</v>
      </c>
      <c r="E78" s="182">
        <v>7</v>
      </c>
    </row>
    <row r="79" spans="2:5" x14ac:dyDescent="0.2">
      <c r="B79" s="180" t="s">
        <v>510</v>
      </c>
      <c r="C79" s="181" t="s">
        <v>650</v>
      </c>
      <c r="D79" s="182">
        <v>9</v>
      </c>
      <c r="E79" s="182">
        <v>9</v>
      </c>
    </row>
    <row r="80" spans="2:5" x14ac:dyDescent="0.2">
      <c r="B80" s="180" t="s">
        <v>511</v>
      </c>
      <c r="C80" s="181" t="str">
        <f t="shared" si="0"/>
        <v/>
      </c>
      <c r="D80" s="182">
        <v>7</v>
      </c>
      <c r="E80" s="182">
        <v>7</v>
      </c>
    </row>
    <row r="81" spans="2:5" x14ac:dyDescent="0.2">
      <c r="B81" s="180" t="s">
        <v>512</v>
      </c>
      <c r="C81" s="181" t="s">
        <v>650</v>
      </c>
      <c r="D81" s="182">
        <v>9</v>
      </c>
      <c r="E81" s="182">
        <v>9</v>
      </c>
    </row>
    <row r="82" spans="2:5" x14ac:dyDescent="0.2">
      <c r="B82" s="180" t="s">
        <v>423</v>
      </c>
      <c r="C82" s="181" t="str">
        <f t="shared" si="0"/>
        <v/>
      </c>
      <c r="D82" s="182">
        <v>7</v>
      </c>
      <c r="E82" s="182">
        <v>8</v>
      </c>
    </row>
    <row r="83" spans="2:5" x14ac:dyDescent="0.2">
      <c r="B83" s="183" t="s">
        <v>513</v>
      </c>
      <c r="C83" s="184" t="str">
        <f t="shared" si="0"/>
        <v>◎</v>
      </c>
      <c r="D83" s="182"/>
      <c r="E83" s="182"/>
    </row>
    <row r="84" spans="2:5" x14ac:dyDescent="0.2">
      <c r="B84" s="183" t="s">
        <v>514</v>
      </c>
      <c r="C84" s="184" t="str">
        <f t="shared" ref="C84:C147" si="1">IF(D84="","◎",IF(E84="","○",""))</f>
        <v>◎</v>
      </c>
      <c r="D84" s="182"/>
      <c r="E84" s="182"/>
    </row>
    <row r="85" spans="2:5" x14ac:dyDescent="0.2">
      <c r="B85" s="183" t="s">
        <v>515</v>
      </c>
      <c r="C85" s="184" t="str">
        <f t="shared" si="1"/>
        <v>◎</v>
      </c>
      <c r="D85" s="182"/>
      <c r="E85" s="182"/>
    </row>
    <row r="86" spans="2:5" x14ac:dyDescent="0.2">
      <c r="B86" s="183" t="s">
        <v>516</v>
      </c>
      <c r="C86" s="184" t="str">
        <f t="shared" si="1"/>
        <v>◎</v>
      </c>
      <c r="D86" s="182"/>
      <c r="E86" s="182"/>
    </row>
    <row r="87" spans="2:5" x14ac:dyDescent="0.2">
      <c r="B87" s="180" t="s">
        <v>517</v>
      </c>
      <c r="C87" s="181" t="s">
        <v>702</v>
      </c>
      <c r="D87" s="182">
        <v>9</v>
      </c>
      <c r="E87" s="182">
        <v>9</v>
      </c>
    </row>
    <row r="88" spans="2:5" x14ac:dyDescent="0.2">
      <c r="B88" s="183" t="s">
        <v>518</v>
      </c>
      <c r="C88" s="184" t="str">
        <f t="shared" si="1"/>
        <v>○</v>
      </c>
      <c r="D88" s="182">
        <v>7</v>
      </c>
      <c r="E88" s="182"/>
    </row>
    <row r="89" spans="2:5" x14ac:dyDescent="0.2">
      <c r="B89" s="183" t="s">
        <v>519</v>
      </c>
      <c r="C89" s="184" t="str">
        <f t="shared" si="1"/>
        <v>◎</v>
      </c>
      <c r="D89" s="182"/>
      <c r="E89" s="182"/>
    </row>
    <row r="90" spans="2:5" x14ac:dyDescent="0.2">
      <c r="B90" s="180" t="s">
        <v>441</v>
      </c>
      <c r="C90" s="181" t="str">
        <f t="shared" si="1"/>
        <v/>
      </c>
      <c r="D90" s="182">
        <v>6</v>
      </c>
      <c r="E90" s="182">
        <v>6</v>
      </c>
    </row>
    <row r="91" spans="2:5" x14ac:dyDescent="0.2">
      <c r="B91" s="180" t="s">
        <v>520</v>
      </c>
      <c r="C91" s="181" t="str">
        <f t="shared" si="1"/>
        <v/>
      </c>
      <c r="D91" s="182">
        <v>8</v>
      </c>
      <c r="E91" s="182">
        <v>8</v>
      </c>
    </row>
    <row r="92" spans="2:5" x14ac:dyDescent="0.2">
      <c r="B92" s="180" t="s">
        <v>521</v>
      </c>
      <c r="C92" s="181" t="str">
        <f t="shared" si="1"/>
        <v/>
      </c>
      <c r="D92" s="182">
        <v>3</v>
      </c>
      <c r="E92" s="182">
        <v>3</v>
      </c>
    </row>
    <row r="93" spans="2:5" x14ac:dyDescent="0.2">
      <c r="B93" s="180" t="s">
        <v>522</v>
      </c>
      <c r="C93" s="181" t="s">
        <v>801</v>
      </c>
      <c r="D93" s="182">
        <v>7</v>
      </c>
      <c r="E93" s="182">
        <v>9</v>
      </c>
    </row>
    <row r="94" spans="2:5" x14ac:dyDescent="0.2">
      <c r="B94" s="180" t="s">
        <v>523</v>
      </c>
      <c r="C94" s="181" t="str">
        <f t="shared" si="1"/>
        <v/>
      </c>
      <c r="D94" s="182">
        <v>2</v>
      </c>
      <c r="E94" s="182">
        <v>2</v>
      </c>
    </row>
    <row r="95" spans="2:5" x14ac:dyDescent="0.2">
      <c r="B95" s="180" t="s">
        <v>524</v>
      </c>
      <c r="C95" s="181" t="str">
        <f t="shared" si="1"/>
        <v/>
      </c>
      <c r="D95" s="182">
        <v>4</v>
      </c>
      <c r="E95" s="182">
        <v>4</v>
      </c>
    </row>
    <row r="96" spans="2:5" x14ac:dyDescent="0.2">
      <c r="B96" s="180" t="s">
        <v>525</v>
      </c>
      <c r="C96" s="181" t="str">
        <f t="shared" si="1"/>
        <v/>
      </c>
      <c r="D96" s="182">
        <v>5</v>
      </c>
      <c r="E96" s="182">
        <v>5</v>
      </c>
    </row>
    <row r="97" spans="2:5" x14ac:dyDescent="0.2">
      <c r="B97" s="180" t="s">
        <v>526</v>
      </c>
      <c r="C97" s="181" t="str">
        <f t="shared" si="1"/>
        <v/>
      </c>
      <c r="D97" s="182">
        <v>5</v>
      </c>
      <c r="E97" s="182">
        <v>5</v>
      </c>
    </row>
    <row r="98" spans="2:5" x14ac:dyDescent="0.2">
      <c r="B98" s="183" t="s">
        <v>527</v>
      </c>
      <c r="C98" s="184" t="str">
        <f t="shared" si="1"/>
        <v>◎</v>
      </c>
      <c r="D98" s="182"/>
      <c r="E98" s="182"/>
    </row>
    <row r="99" spans="2:5" x14ac:dyDescent="0.2">
      <c r="B99" s="180" t="s">
        <v>528</v>
      </c>
      <c r="C99" s="181" t="str">
        <f t="shared" si="1"/>
        <v/>
      </c>
      <c r="D99" s="182">
        <v>4</v>
      </c>
      <c r="E99" s="182">
        <v>4</v>
      </c>
    </row>
    <row r="100" spans="2:5" x14ac:dyDescent="0.2">
      <c r="B100" s="180" t="s">
        <v>529</v>
      </c>
      <c r="C100" s="181" t="str">
        <f t="shared" si="1"/>
        <v/>
      </c>
      <c r="D100" s="182">
        <v>8</v>
      </c>
      <c r="E100" s="182">
        <v>8</v>
      </c>
    </row>
    <row r="101" spans="2:5" x14ac:dyDescent="0.2">
      <c r="B101" s="180" t="s">
        <v>530</v>
      </c>
      <c r="C101" s="181" t="str">
        <f t="shared" si="1"/>
        <v/>
      </c>
      <c r="D101" s="182">
        <v>8</v>
      </c>
      <c r="E101" s="182">
        <v>8</v>
      </c>
    </row>
    <row r="102" spans="2:5" x14ac:dyDescent="0.2">
      <c r="B102" s="183" t="s">
        <v>531</v>
      </c>
      <c r="C102" s="184" t="str">
        <f t="shared" si="1"/>
        <v>◎</v>
      </c>
      <c r="D102" s="182"/>
      <c r="E102" s="182"/>
    </row>
    <row r="103" spans="2:5" x14ac:dyDescent="0.2">
      <c r="B103" s="183" t="s">
        <v>532</v>
      </c>
      <c r="C103" s="184" t="str">
        <f t="shared" si="1"/>
        <v>○</v>
      </c>
      <c r="D103" s="182">
        <v>8</v>
      </c>
      <c r="E103" s="182"/>
    </row>
    <row r="104" spans="2:5" x14ac:dyDescent="0.2">
      <c r="B104" s="180" t="s">
        <v>533</v>
      </c>
      <c r="C104" s="181" t="str">
        <f t="shared" si="1"/>
        <v/>
      </c>
      <c r="D104" s="182">
        <v>7</v>
      </c>
      <c r="E104" s="182">
        <v>7</v>
      </c>
    </row>
    <row r="105" spans="2:5" x14ac:dyDescent="0.2">
      <c r="B105" s="180" t="s">
        <v>534</v>
      </c>
      <c r="C105" s="181" t="s">
        <v>650</v>
      </c>
      <c r="D105" s="182">
        <v>9</v>
      </c>
      <c r="E105" s="182">
        <v>9</v>
      </c>
    </row>
    <row r="106" spans="2:5" x14ac:dyDescent="0.2">
      <c r="B106" s="185" t="s">
        <v>535</v>
      </c>
      <c r="C106" s="184" t="str">
        <f t="shared" si="1"/>
        <v>◎</v>
      </c>
      <c r="D106" s="182"/>
      <c r="E106" s="182"/>
    </row>
    <row r="107" spans="2:5" x14ac:dyDescent="0.2">
      <c r="B107" s="185" t="s">
        <v>536</v>
      </c>
      <c r="C107" s="184" t="str">
        <f t="shared" si="1"/>
        <v>◎</v>
      </c>
      <c r="D107" s="182"/>
      <c r="E107" s="182"/>
    </row>
    <row r="108" spans="2:5" x14ac:dyDescent="0.2">
      <c r="B108" s="183" t="s">
        <v>442</v>
      </c>
      <c r="C108" s="184" t="str">
        <f t="shared" si="1"/>
        <v>◎</v>
      </c>
      <c r="D108" s="182"/>
      <c r="E108" s="182"/>
    </row>
    <row r="109" spans="2:5" x14ac:dyDescent="0.2">
      <c r="B109" s="183" t="s">
        <v>443</v>
      </c>
      <c r="C109" s="184" t="str">
        <f t="shared" si="1"/>
        <v>○</v>
      </c>
      <c r="D109" s="182">
        <v>7</v>
      </c>
      <c r="E109" s="182"/>
    </row>
    <row r="110" spans="2:5" x14ac:dyDescent="0.2">
      <c r="B110" s="183" t="s">
        <v>537</v>
      </c>
      <c r="C110" s="184" t="str">
        <f t="shared" si="1"/>
        <v>◎</v>
      </c>
      <c r="D110" s="182"/>
      <c r="E110" s="182"/>
    </row>
    <row r="111" spans="2:5" x14ac:dyDescent="0.2">
      <c r="B111" s="180" t="s">
        <v>538</v>
      </c>
      <c r="C111" s="181" t="str">
        <f t="shared" si="1"/>
        <v/>
      </c>
      <c r="D111" s="182">
        <v>4</v>
      </c>
      <c r="E111" s="182">
        <v>4</v>
      </c>
    </row>
    <row r="112" spans="2:5" x14ac:dyDescent="0.2">
      <c r="B112" s="180" t="s">
        <v>539</v>
      </c>
      <c r="C112" s="181" t="str">
        <f t="shared" si="1"/>
        <v/>
      </c>
      <c r="D112" s="182">
        <v>3</v>
      </c>
      <c r="E112" s="182">
        <v>3</v>
      </c>
    </row>
    <row r="113" spans="2:5" x14ac:dyDescent="0.2">
      <c r="B113" s="180" t="s">
        <v>972</v>
      </c>
      <c r="C113" s="181" t="s">
        <v>734</v>
      </c>
      <c r="D113" s="182">
        <v>5</v>
      </c>
      <c r="E113" s="182">
        <v>9</v>
      </c>
    </row>
    <row r="114" spans="2:5" x14ac:dyDescent="0.2">
      <c r="B114" s="183" t="s">
        <v>540</v>
      </c>
      <c r="C114" s="184" t="str">
        <f t="shared" si="1"/>
        <v>◎</v>
      </c>
      <c r="D114" s="182"/>
      <c r="E114" s="182"/>
    </row>
    <row r="115" spans="2:5" x14ac:dyDescent="0.2">
      <c r="B115" s="180" t="s">
        <v>541</v>
      </c>
      <c r="C115" s="181" t="str">
        <f t="shared" si="1"/>
        <v/>
      </c>
      <c r="D115" s="182">
        <v>6</v>
      </c>
      <c r="E115" s="182">
        <v>6</v>
      </c>
    </row>
    <row r="116" spans="2:5" x14ac:dyDescent="0.2">
      <c r="B116" s="183" t="s">
        <v>542</v>
      </c>
      <c r="C116" s="184" t="str">
        <f t="shared" si="1"/>
        <v>○</v>
      </c>
      <c r="D116" s="182">
        <v>7</v>
      </c>
      <c r="E116" s="182"/>
    </row>
    <row r="117" spans="2:5" x14ac:dyDescent="0.2">
      <c r="B117" s="183" t="s">
        <v>543</v>
      </c>
      <c r="C117" s="184" t="str">
        <f t="shared" si="1"/>
        <v>◎</v>
      </c>
      <c r="D117" s="182"/>
      <c r="E117" s="182"/>
    </row>
    <row r="118" spans="2:5" x14ac:dyDescent="0.2">
      <c r="B118" s="180" t="s">
        <v>544</v>
      </c>
      <c r="C118" s="181" t="str">
        <f t="shared" si="1"/>
        <v/>
      </c>
      <c r="D118" s="182">
        <v>2</v>
      </c>
      <c r="E118" s="182">
        <v>2</v>
      </c>
    </row>
    <row r="119" spans="2:5" x14ac:dyDescent="0.2">
      <c r="B119" s="180" t="s">
        <v>545</v>
      </c>
      <c r="C119" s="181" t="str">
        <f t="shared" si="1"/>
        <v/>
      </c>
      <c r="D119" s="182">
        <v>8</v>
      </c>
      <c r="E119" s="182">
        <v>8</v>
      </c>
    </row>
    <row r="120" spans="2:5" x14ac:dyDescent="0.2">
      <c r="B120" s="180" t="s">
        <v>546</v>
      </c>
      <c r="C120" s="181" t="str">
        <f t="shared" si="1"/>
        <v/>
      </c>
      <c r="D120" s="182">
        <v>3</v>
      </c>
      <c r="E120" s="182">
        <v>3</v>
      </c>
    </row>
    <row r="121" spans="2:5" x14ac:dyDescent="0.2">
      <c r="B121" s="180" t="s">
        <v>547</v>
      </c>
      <c r="C121" s="181" t="str">
        <f t="shared" si="1"/>
        <v/>
      </c>
      <c r="D121" s="182">
        <v>4</v>
      </c>
      <c r="E121" s="182">
        <v>4</v>
      </c>
    </row>
    <row r="122" spans="2:5" x14ac:dyDescent="0.2">
      <c r="B122" s="183" t="s">
        <v>444</v>
      </c>
      <c r="C122" s="184" t="str">
        <f t="shared" si="1"/>
        <v>◎</v>
      </c>
      <c r="D122" s="182"/>
      <c r="E122" s="182"/>
    </row>
    <row r="123" spans="2:5" x14ac:dyDescent="0.2">
      <c r="B123" s="180" t="s">
        <v>548</v>
      </c>
      <c r="C123" s="181" t="str">
        <f t="shared" si="1"/>
        <v/>
      </c>
      <c r="D123" s="182">
        <v>4</v>
      </c>
      <c r="E123" s="182">
        <v>4</v>
      </c>
    </row>
    <row r="124" spans="2:5" x14ac:dyDescent="0.2">
      <c r="B124" s="180" t="s">
        <v>549</v>
      </c>
      <c r="C124" s="181" t="str">
        <f t="shared" si="1"/>
        <v/>
      </c>
      <c r="D124" s="182">
        <v>1</v>
      </c>
      <c r="E124" s="182">
        <v>1</v>
      </c>
    </row>
    <row r="125" spans="2:5" x14ac:dyDescent="0.2">
      <c r="B125" s="180" t="s">
        <v>550</v>
      </c>
      <c r="C125" s="181" t="s">
        <v>650</v>
      </c>
      <c r="D125" s="182">
        <v>9</v>
      </c>
      <c r="E125" s="182">
        <v>9</v>
      </c>
    </row>
    <row r="126" spans="2:5" x14ac:dyDescent="0.2">
      <c r="B126" s="180" t="s">
        <v>445</v>
      </c>
      <c r="C126" s="181" t="str">
        <f t="shared" si="1"/>
        <v/>
      </c>
      <c r="D126" s="182">
        <v>6</v>
      </c>
      <c r="E126" s="182">
        <v>6</v>
      </c>
    </row>
    <row r="127" spans="2:5" x14ac:dyDescent="0.2">
      <c r="B127" s="183" t="s">
        <v>551</v>
      </c>
      <c r="C127" s="184" t="str">
        <f t="shared" si="1"/>
        <v>◎</v>
      </c>
      <c r="D127" s="182"/>
      <c r="E127" s="182"/>
    </row>
    <row r="128" spans="2:5" x14ac:dyDescent="0.2">
      <c r="B128" s="180" t="s">
        <v>552</v>
      </c>
      <c r="C128" s="181" t="str">
        <f t="shared" si="1"/>
        <v/>
      </c>
      <c r="D128" s="182">
        <v>6</v>
      </c>
      <c r="E128" s="182">
        <v>8</v>
      </c>
    </row>
    <row r="129" spans="2:5" x14ac:dyDescent="0.2">
      <c r="B129" s="180" t="s">
        <v>446</v>
      </c>
      <c r="C129" s="181" t="str">
        <f t="shared" si="1"/>
        <v/>
      </c>
      <c r="D129" s="182">
        <v>5</v>
      </c>
      <c r="E129" s="182">
        <v>5</v>
      </c>
    </row>
    <row r="130" spans="2:5" x14ac:dyDescent="0.2">
      <c r="B130" s="180" t="s">
        <v>553</v>
      </c>
      <c r="C130" s="181" t="str">
        <f t="shared" si="1"/>
        <v/>
      </c>
      <c r="D130" s="182">
        <v>6</v>
      </c>
      <c r="E130" s="182">
        <v>6</v>
      </c>
    </row>
    <row r="131" spans="2:5" x14ac:dyDescent="0.2">
      <c r="B131" s="180" t="s">
        <v>554</v>
      </c>
      <c r="C131" s="181" t="s">
        <v>650</v>
      </c>
      <c r="D131" s="182">
        <v>9</v>
      </c>
      <c r="E131" s="182">
        <v>9</v>
      </c>
    </row>
    <row r="132" spans="2:5" x14ac:dyDescent="0.2">
      <c r="B132" s="180" t="s">
        <v>555</v>
      </c>
      <c r="C132" s="181" t="str">
        <f t="shared" si="1"/>
        <v/>
      </c>
      <c r="D132" s="182">
        <v>6</v>
      </c>
      <c r="E132" s="182">
        <v>6</v>
      </c>
    </row>
    <row r="133" spans="2:5" x14ac:dyDescent="0.2">
      <c r="B133" s="183" t="s">
        <v>556</v>
      </c>
      <c r="C133" s="184" t="str">
        <f t="shared" si="1"/>
        <v>◎</v>
      </c>
      <c r="D133" s="182"/>
      <c r="E133" s="182"/>
    </row>
    <row r="134" spans="2:5" x14ac:dyDescent="0.2">
      <c r="B134" s="180" t="s">
        <v>557</v>
      </c>
      <c r="C134" s="181" t="s">
        <v>650</v>
      </c>
      <c r="D134" s="182">
        <v>9</v>
      </c>
      <c r="E134" s="182">
        <v>9</v>
      </c>
    </row>
    <row r="135" spans="2:5" x14ac:dyDescent="0.2">
      <c r="B135" s="183" t="s">
        <v>725</v>
      </c>
      <c r="C135" s="184" t="str">
        <f t="shared" si="1"/>
        <v>◎</v>
      </c>
      <c r="D135" s="182"/>
      <c r="E135" s="182"/>
    </row>
    <row r="136" spans="2:5" x14ac:dyDescent="0.2">
      <c r="B136" s="183" t="s">
        <v>558</v>
      </c>
      <c r="C136" s="184" t="str">
        <f>IF(D136="","◎",IF(E136="","○",""))</f>
        <v>○</v>
      </c>
      <c r="D136" s="182">
        <v>7</v>
      </c>
      <c r="E136" s="182"/>
    </row>
    <row r="137" spans="2:5" x14ac:dyDescent="0.2">
      <c r="B137" s="183" t="s">
        <v>559</v>
      </c>
      <c r="C137" s="184" t="str">
        <f t="shared" si="1"/>
        <v>◎</v>
      </c>
      <c r="D137" s="182"/>
      <c r="E137" s="182"/>
    </row>
    <row r="138" spans="2:5" x14ac:dyDescent="0.2">
      <c r="B138" s="180" t="s">
        <v>447</v>
      </c>
      <c r="C138" s="181" t="str">
        <f t="shared" si="1"/>
        <v/>
      </c>
      <c r="D138" s="182">
        <v>4</v>
      </c>
      <c r="E138" s="182">
        <v>4</v>
      </c>
    </row>
    <row r="139" spans="2:5" x14ac:dyDescent="0.2">
      <c r="B139" s="180" t="s">
        <v>560</v>
      </c>
      <c r="C139" s="181" t="str">
        <f t="shared" si="1"/>
        <v/>
      </c>
      <c r="D139" s="182">
        <v>7</v>
      </c>
      <c r="E139" s="182">
        <v>7</v>
      </c>
    </row>
    <row r="140" spans="2:5" x14ac:dyDescent="0.2">
      <c r="B140" s="180" t="s">
        <v>561</v>
      </c>
      <c r="C140" s="181" t="str">
        <f t="shared" si="1"/>
        <v/>
      </c>
      <c r="D140" s="182">
        <v>4</v>
      </c>
      <c r="E140" s="182">
        <v>4</v>
      </c>
    </row>
    <row r="141" spans="2:5" x14ac:dyDescent="0.2">
      <c r="B141" s="183" t="s">
        <v>735</v>
      </c>
      <c r="C141" s="184" t="str">
        <f t="shared" si="1"/>
        <v>○</v>
      </c>
      <c r="D141" s="182">
        <v>5</v>
      </c>
      <c r="E141" s="182"/>
    </row>
    <row r="142" spans="2:5" x14ac:dyDescent="0.2">
      <c r="B142" s="180" t="s">
        <v>562</v>
      </c>
      <c r="C142" s="181" t="s">
        <v>650</v>
      </c>
      <c r="D142" s="182">
        <v>9</v>
      </c>
      <c r="E142" s="182">
        <v>9</v>
      </c>
    </row>
    <row r="143" spans="2:5" x14ac:dyDescent="0.2">
      <c r="B143" s="180" t="s">
        <v>563</v>
      </c>
      <c r="C143" s="181" t="str">
        <f t="shared" si="1"/>
        <v/>
      </c>
      <c r="D143" s="182">
        <v>5</v>
      </c>
      <c r="E143" s="182">
        <v>5</v>
      </c>
    </row>
    <row r="144" spans="2:5" x14ac:dyDescent="0.2">
      <c r="B144" s="180" t="s">
        <v>564</v>
      </c>
      <c r="C144" s="181" t="s">
        <v>734</v>
      </c>
      <c r="D144" s="182">
        <v>5</v>
      </c>
      <c r="E144" s="182">
        <v>9</v>
      </c>
    </row>
    <row r="145" spans="2:5" x14ac:dyDescent="0.2">
      <c r="B145" s="183" t="s">
        <v>736</v>
      </c>
      <c r="C145" s="184" t="str">
        <f t="shared" si="1"/>
        <v>◎</v>
      </c>
      <c r="D145" s="182"/>
      <c r="E145" s="182"/>
    </row>
    <row r="146" spans="2:5" x14ac:dyDescent="0.2">
      <c r="B146" s="183" t="s">
        <v>737</v>
      </c>
      <c r="C146" s="184" t="str">
        <f t="shared" si="1"/>
        <v>◎</v>
      </c>
      <c r="D146" s="182"/>
      <c r="E146" s="182"/>
    </row>
    <row r="147" spans="2:5" x14ac:dyDescent="0.2">
      <c r="B147" s="183" t="s">
        <v>738</v>
      </c>
      <c r="C147" s="184" t="str">
        <f t="shared" si="1"/>
        <v>◎</v>
      </c>
      <c r="D147" s="182"/>
      <c r="E147" s="182"/>
    </row>
    <row r="148" spans="2:5" x14ac:dyDescent="0.2">
      <c r="B148" s="180" t="s">
        <v>565</v>
      </c>
      <c r="C148" s="181" t="str">
        <f t="shared" ref="C148:C211" si="2">IF(D148="","◎",IF(E148="","○",""))</f>
        <v/>
      </c>
      <c r="D148" s="182">
        <v>3</v>
      </c>
      <c r="E148" s="182">
        <v>8</v>
      </c>
    </row>
    <row r="149" spans="2:5" x14ac:dyDescent="0.2">
      <c r="B149" s="180" t="s">
        <v>566</v>
      </c>
      <c r="C149" s="181" t="str">
        <f t="shared" si="2"/>
        <v/>
      </c>
      <c r="D149" s="182">
        <v>3</v>
      </c>
      <c r="E149" s="182">
        <v>7</v>
      </c>
    </row>
    <row r="150" spans="2:5" x14ac:dyDescent="0.2">
      <c r="B150" s="180" t="s">
        <v>567</v>
      </c>
      <c r="C150" s="181" t="str">
        <f t="shared" si="2"/>
        <v/>
      </c>
      <c r="D150" s="182">
        <v>7</v>
      </c>
      <c r="E150" s="182">
        <v>8</v>
      </c>
    </row>
    <row r="151" spans="2:5" x14ac:dyDescent="0.2">
      <c r="B151" s="183" t="s">
        <v>739</v>
      </c>
      <c r="C151" s="184" t="str">
        <f t="shared" si="2"/>
        <v>◎</v>
      </c>
      <c r="D151" s="182"/>
      <c r="E151" s="182"/>
    </row>
    <row r="152" spans="2:5" x14ac:dyDescent="0.2">
      <c r="B152" s="180" t="s">
        <v>568</v>
      </c>
      <c r="C152" s="181" t="str">
        <f t="shared" si="2"/>
        <v/>
      </c>
      <c r="D152" s="182">
        <v>8</v>
      </c>
      <c r="E152" s="182">
        <v>8</v>
      </c>
    </row>
    <row r="153" spans="2:5" x14ac:dyDescent="0.2">
      <c r="B153" s="180" t="s">
        <v>569</v>
      </c>
      <c r="C153" s="181" t="str">
        <f t="shared" si="2"/>
        <v/>
      </c>
      <c r="D153" s="182">
        <v>8</v>
      </c>
      <c r="E153" s="182">
        <v>8</v>
      </c>
    </row>
    <row r="154" spans="2:5" x14ac:dyDescent="0.2">
      <c r="B154" s="183" t="s">
        <v>740</v>
      </c>
      <c r="C154" s="184" t="str">
        <f t="shared" si="2"/>
        <v>○</v>
      </c>
      <c r="D154" s="182">
        <v>3</v>
      </c>
      <c r="E154" s="182"/>
    </row>
    <row r="155" spans="2:5" x14ac:dyDescent="0.2">
      <c r="B155" s="180" t="s">
        <v>570</v>
      </c>
      <c r="C155" s="181" t="s">
        <v>650</v>
      </c>
      <c r="D155" s="182">
        <v>9</v>
      </c>
      <c r="E155" s="182">
        <v>9</v>
      </c>
    </row>
    <row r="156" spans="2:5" x14ac:dyDescent="0.2">
      <c r="B156" s="180" t="s">
        <v>571</v>
      </c>
      <c r="C156" s="181" t="str">
        <f t="shared" si="2"/>
        <v/>
      </c>
      <c r="D156" s="182">
        <v>3</v>
      </c>
      <c r="E156" s="182">
        <v>3</v>
      </c>
    </row>
    <row r="157" spans="2:5" x14ac:dyDescent="0.2">
      <c r="B157" s="180" t="s">
        <v>572</v>
      </c>
      <c r="C157" s="181" t="str">
        <f t="shared" si="2"/>
        <v/>
      </c>
      <c r="D157" s="182">
        <v>4</v>
      </c>
      <c r="E157" s="182">
        <v>4</v>
      </c>
    </row>
    <row r="158" spans="2:5" x14ac:dyDescent="0.2">
      <c r="B158" s="180" t="s">
        <v>573</v>
      </c>
      <c r="C158" s="181" t="str">
        <f t="shared" si="2"/>
        <v/>
      </c>
      <c r="D158" s="182">
        <v>5</v>
      </c>
      <c r="E158" s="182">
        <v>5</v>
      </c>
    </row>
    <row r="159" spans="2:5" x14ac:dyDescent="0.2">
      <c r="B159" s="180" t="s">
        <v>574</v>
      </c>
      <c r="C159" s="181" t="str">
        <f t="shared" si="2"/>
        <v/>
      </c>
      <c r="D159" s="182">
        <v>1</v>
      </c>
      <c r="E159" s="182">
        <v>1</v>
      </c>
    </row>
    <row r="160" spans="2:5" x14ac:dyDescent="0.2">
      <c r="B160" s="180" t="s">
        <v>575</v>
      </c>
      <c r="C160" s="181" t="str">
        <f t="shared" si="2"/>
        <v/>
      </c>
      <c r="D160" s="182">
        <v>1</v>
      </c>
      <c r="E160" s="182">
        <v>1</v>
      </c>
    </row>
    <row r="161" spans="2:5" x14ac:dyDescent="0.2">
      <c r="B161" s="180" t="s">
        <v>576</v>
      </c>
      <c r="C161" s="181" t="str">
        <f t="shared" si="2"/>
        <v/>
      </c>
      <c r="D161" s="182">
        <v>8</v>
      </c>
      <c r="E161" s="182">
        <v>8</v>
      </c>
    </row>
    <row r="162" spans="2:5" x14ac:dyDescent="0.2">
      <c r="B162" s="180" t="s">
        <v>448</v>
      </c>
      <c r="C162" s="181" t="s">
        <v>724</v>
      </c>
      <c r="D162" s="182">
        <v>9</v>
      </c>
      <c r="E162" s="182">
        <v>9</v>
      </c>
    </row>
    <row r="163" spans="2:5" x14ac:dyDescent="0.2">
      <c r="B163" s="183" t="s">
        <v>741</v>
      </c>
      <c r="C163" s="184" t="str">
        <f t="shared" si="2"/>
        <v>○</v>
      </c>
      <c r="D163" s="182">
        <v>3</v>
      </c>
      <c r="E163" s="182"/>
    </row>
    <row r="164" spans="2:5" x14ac:dyDescent="0.2">
      <c r="B164" s="183" t="s">
        <v>742</v>
      </c>
      <c r="C164" s="184" t="str">
        <f t="shared" si="2"/>
        <v>◎</v>
      </c>
      <c r="D164" s="182"/>
      <c r="E164" s="182"/>
    </row>
    <row r="165" spans="2:5" x14ac:dyDescent="0.2">
      <c r="B165" s="180" t="s">
        <v>577</v>
      </c>
      <c r="C165" s="181" t="str">
        <f t="shared" si="2"/>
        <v/>
      </c>
      <c r="D165" s="182">
        <v>8</v>
      </c>
      <c r="E165" s="182">
        <v>8</v>
      </c>
    </row>
    <row r="166" spans="2:5" x14ac:dyDescent="0.2">
      <c r="B166" s="183" t="s">
        <v>743</v>
      </c>
      <c r="C166" s="184" t="str">
        <f t="shared" si="2"/>
        <v>○</v>
      </c>
      <c r="D166" s="182">
        <v>5</v>
      </c>
      <c r="E166" s="182"/>
    </row>
    <row r="167" spans="2:5" x14ac:dyDescent="0.2">
      <c r="B167" s="180" t="s">
        <v>578</v>
      </c>
      <c r="C167" s="181" t="str">
        <f t="shared" si="2"/>
        <v/>
      </c>
      <c r="D167" s="182">
        <v>6</v>
      </c>
      <c r="E167" s="182">
        <v>7</v>
      </c>
    </row>
    <row r="168" spans="2:5" x14ac:dyDescent="0.2">
      <c r="B168" s="180" t="s">
        <v>579</v>
      </c>
      <c r="C168" s="181" t="str">
        <f t="shared" si="2"/>
        <v/>
      </c>
      <c r="D168" s="182">
        <v>9</v>
      </c>
      <c r="E168" s="182">
        <v>9</v>
      </c>
    </row>
    <row r="169" spans="2:5" x14ac:dyDescent="0.2">
      <c r="B169" s="183" t="s">
        <v>744</v>
      </c>
      <c r="C169" s="184" t="str">
        <f t="shared" si="2"/>
        <v>◎</v>
      </c>
      <c r="D169" s="182"/>
      <c r="E169" s="182"/>
    </row>
    <row r="170" spans="2:5" x14ac:dyDescent="0.2">
      <c r="B170" s="180" t="s">
        <v>580</v>
      </c>
      <c r="C170" s="181" t="str">
        <f t="shared" si="2"/>
        <v/>
      </c>
      <c r="D170" s="182">
        <v>6</v>
      </c>
      <c r="E170" s="182">
        <v>6</v>
      </c>
    </row>
    <row r="171" spans="2:5" x14ac:dyDescent="0.2">
      <c r="B171" s="180" t="s">
        <v>581</v>
      </c>
      <c r="C171" s="181" t="str">
        <f t="shared" si="2"/>
        <v/>
      </c>
      <c r="D171" s="182">
        <v>4</v>
      </c>
      <c r="E171" s="182">
        <v>4</v>
      </c>
    </row>
    <row r="172" spans="2:5" x14ac:dyDescent="0.2">
      <c r="B172" s="180" t="s">
        <v>582</v>
      </c>
      <c r="C172" s="181" t="str">
        <f t="shared" si="2"/>
        <v/>
      </c>
      <c r="D172" s="182">
        <v>6</v>
      </c>
      <c r="E172" s="182">
        <v>7</v>
      </c>
    </row>
    <row r="173" spans="2:5" x14ac:dyDescent="0.2">
      <c r="B173" s="183" t="s">
        <v>745</v>
      </c>
      <c r="C173" s="184" t="str">
        <f t="shared" si="2"/>
        <v>○</v>
      </c>
      <c r="D173" s="182">
        <v>7</v>
      </c>
      <c r="E173" s="182"/>
    </row>
    <row r="174" spans="2:5" x14ac:dyDescent="0.2">
      <c r="B174" s="183" t="s">
        <v>746</v>
      </c>
      <c r="C174" s="184" t="str">
        <f t="shared" si="2"/>
        <v>◎</v>
      </c>
      <c r="D174" s="182"/>
      <c r="E174" s="182"/>
    </row>
    <row r="175" spans="2:5" x14ac:dyDescent="0.2">
      <c r="B175" s="180" t="s">
        <v>583</v>
      </c>
      <c r="C175" s="181" t="str">
        <f t="shared" si="2"/>
        <v/>
      </c>
      <c r="D175" s="182">
        <v>8</v>
      </c>
      <c r="E175" s="182">
        <v>8</v>
      </c>
    </row>
    <row r="176" spans="2:5" x14ac:dyDescent="0.2">
      <c r="B176" s="180" t="s">
        <v>584</v>
      </c>
      <c r="C176" s="181" t="str">
        <f t="shared" si="2"/>
        <v/>
      </c>
      <c r="D176" s="182">
        <v>2</v>
      </c>
      <c r="E176" s="182">
        <v>2</v>
      </c>
    </row>
    <row r="177" spans="2:5" x14ac:dyDescent="0.2">
      <c r="B177" s="180" t="s">
        <v>748</v>
      </c>
      <c r="C177" s="181" t="s">
        <v>650</v>
      </c>
      <c r="D177" s="182">
        <v>9</v>
      </c>
      <c r="E177" s="182">
        <v>9</v>
      </c>
    </row>
    <row r="178" spans="2:5" x14ac:dyDescent="0.2">
      <c r="B178" s="183" t="s">
        <v>747</v>
      </c>
      <c r="C178" s="184" t="str">
        <f t="shared" si="2"/>
        <v>◎</v>
      </c>
      <c r="D178" s="182"/>
      <c r="E178" s="182"/>
    </row>
    <row r="179" spans="2:5" x14ac:dyDescent="0.2">
      <c r="B179" s="183" t="s">
        <v>749</v>
      </c>
      <c r="C179" s="184" t="str">
        <f t="shared" si="2"/>
        <v>◎</v>
      </c>
      <c r="D179" s="182"/>
      <c r="E179" s="182"/>
    </row>
    <row r="180" spans="2:5" x14ac:dyDescent="0.2">
      <c r="B180" s="180" t="s">
        <v>585</v>
      </c>
      <c r="C180" s="181" t="str">
        <f t="shared" si="2"/>
        <v/>
      </c>
      <c r="D180" s="182">
        <v>8</v>
      </c>
      <c r="E180" s="182">
        <v>8</v>
      </c>
    </row>
    <row r="181" spans="2:5" x14ac:dyDescent="0.2">
      <c r="B181" s="183" t="s">
        <v>750</v>
      </c>
      <c r="C181" s="184" t="str">
        <f t="shared" si="2"/>
        <v>◎</v>
      </c>
      <c r="D181" s="182"/>
      <c r="E181" s="182"/>
    </row>
    <row r="182" spans="2:5" x14ac:dyDescent="0.2">
      <c r="B182" s="180" t="s">
        <v>586</v>
      </c>
      <c r="C182" s="181" t="s">
        <v>663</v>
      </c>
      <c r="D182" s="182">
        <v>9</v>
      </c>
      <c r="E182" s="182">
        <v>9</v>
      </c>
    </row>
    <row r="183" spans="2:5" x14ac:dyDescent="0.2">
      <c r="B183" s="180" t="s">
        <v>587</v>
      </c>
      <c r="C183" s="181" t="s">
        <v>650</v>
      </c>
      <c r="D183" s="182">
        <v>9</v>
      </c>
      <c r="E183" s="182">
        <v>9</v>
      </c>
    </row>
    <row r="184" spans="2:5" x14ac:dyDescent="0.2">
      <c r="B184" s="180" t="s">
        <v>588</v>
      </c>
      <c r="C184" s="181" t="str">
        <f t="shared" si="2"/>
        <v/>
      </c>
      <c r="D184" s="182">
        <v>3</v>
      </c>
      <c r="E184" s="182">
        <v>3</v>
      </c>
    </row>
    <row r="185" spans="2:5" x14ac:dyDescent="0.2">
      <c r="B185" s="180" t="s">
        <v>589</v>
      </c>
      <c r="C185" s="181" t="str">
        <f t="shared" si="2"/>
        <v/>
      </c>
      <c r="D185" s="182">
        <v>3</v>
      </c>
      <c r="E185" s="182">
        <v>3</v>
      </c>
    </row>
    <row r="186" spans="2:5" x14ac:dyDescent="0.2">
      <c r="B186" s="180" t="s">
        <v>590</v>
      </c>
      <c r="C186" s="181" t="str">
        <f t="shared" si="2"/>
        <v/>
      </c>
      <c r="D186" s="182">
        <v>6</v>
      </c>
      <c r="E186" s="182">
        <v>6</v>
      </c>
    </row>
    <row r="187" spans="2:5" x14ac:dyDescent="0.2">
      <c r="B187" s="183" t="s">
        <v>751</v>
      </c>
      <c r="C187" s="184" t="str">
        <f t="shared" si="2"/>
        <v>◎</v>
      </c>
      <c r="D187" s="182"/>
      <c r="E187" s="182"/>
    </row>
    <row r="188" spans="2:5" x14ac:dyDescent="0.2">
      <c r="B188" s="180" t="s">
        <v>591</v>
      </c>
      <c r="C188" s="181" t="str">
        <f t="shared" si="2"/>
        <v/>
      </c>
      <c r="D188" s="182">
        <v>7</v>
      </c>
      <c r="E188" s="182">
        <v>7</v>
      </c>
    </row>
    <row r="189" spans="2:5" x14ac:dyDescent="0.2">
      <c r="B189" s="180" t="s">
        <v>592</v>
      </c>
      <c r="C189" s="181" t="str">
        <f t="shared" si="2"/>
        <v/>
      </c>
      <c r="D189" s="182">
        <v>4</v>
      </c>
      <c r="E189" s="182">
        <v>4</v>
      </c>
    </row>
    <row r="190" spans="2:5" x14ac:dyDescent="0.2">
      <c r="B190" s="180" t="s">
        <v>752</v>
      </c>
      <c r="C190" s="181" t="s">
        <v>734</v>
      </c>
      <c r="D190" s="182">
        <v>8</v>
      </c>
      <c r="E190" s="182">
        <v>9</v>
      </c>
    </row>
    <row r="191" spans="2:5" x14ac:dyDescent="0.2">
      <c r="B191" s="183" t="s">
        <v>753</v>
      </c>
      <c r="C191" s="184" t="str">
        <f t="shared" si="2"/>
        <v>◎</v>
      </c>
      <c r="D191" s="182"/>
      <c r="E191" s="182"/>
    </row>
    <row r="192" spans="2:5" x14ac:dyDescent="0.2">
      <c r="B192" s="180" t="s">
        <v>593</v>
      </c>
      <c r="C192" s="181" t="s">
        <v>734</v>
      </c>
      <c r="D192" s="182">
        <v>7</v>
      </c>
      <c r="E192" s="182">
        <v>9</v>
      </c>
    </row>
    <row r="193" spans="2:5" x14ac:dyDescent="0.2">
      <c r="B193" s="180" t="s">
        <v>594</v>
      </c>
      <c r="C193" s="181" t="s">
        <v>724</v>
      </c>
      <c r="D193" s="182">
        <v>9</v>
      </c>
      <c r="E193" s="182">
        <v>9</v>
      </c>
    </row>
    <row r="194" spans="2:5" x14ac:dyDescent="0.2">
      <c r="B194" s="180" t="s">
        <v>595</v>
      </c>
      <c r="C194" s="181" t="str">
        <f t="shared" si="2"/>
        <v/>
      </c>
      <c r="D194" s="182">
        <v>8</v>
      </c>
      <c r="E194" s="182">
        <v>8</v>
      </c>
    </row>
    <row r="195" spans="2:5" x14ac:dyDescent="0.2">
      <c r="B195" s="180" t="s">
        <v>596</v>
      </c>
      <c r="C195" s="181" t="s">
        <v>712</v>
      </c>
      <c r="D195" s="182">
        <v>9</v>
      </c>
      <c r="E195" s="182">
        <v>9</v>
      </c>
    </row>
    <row r="196" spans="2:5" x14ac:dyDescent="0.2">
      <c r="B196" s="180" t="s">
        <v>597</v>
      </c>
      <c r="C196" s="181" t="str">
        <f t="shared" si="2"/>
        <v/>
      </c>
      <c r="D196" s="182">
        <v>8</v>
      </c>
      <c r="E196" s="182">
        <v>8</v>
      </c>
    </row>
    <row r="197" spans="2:5" x14ac:dyDescent="0.2">
      <c r="B197" s="180" t="s">
        <v>598</v>
      </c>
      <c r="C197" s="181" t="str">
        <f t="shared" si="2"/>
        <v/>
      </c>
      <c r="D197" s="182">
        <v>3</v>
      </c>
      <c r="E197" s="182">
        <v>3</v>
      </c>
    </row>
    <row r="198" spans="2:5" x14ac:dyDescent="0.2">
      <c r="B198" s="183" t="s">
        <v>754</v>
      </c>
      <c r="C198" s="184" t="str">
        <f t="shared" si="2"/>
        <v>◎</v>
      </c>
      <c r="D198" s="182"/>
      <c r="E198" s="182"/>
    </row>
    <row r="199" spans="2:5" x14ac:dyDescent="0.2">
      <c r="B199" s="180" t="s">
        <v>599</v>
      </c>
      <c r="C199" s="181" t="str">
        <f t="shared" si="2"/>
        <v/>
      </c>
      <c r="D199" s="182">
        <v>5</v>
      </c>
      <c r="E199" s="182">
        <v>7</v>
      </c>
    </row>
    <row r="200" spans="2:5" x14ac:dyDescent="0.2">
      <c r="B200" s="180" t="s">
        <v>600</v>
      </c>
      <c r="C200" s="181" t="str">
        <f t="shared" si="2"/>
        <v/>
      </c>
      <c r="D200" s="182">
        <v>7</v>
      </c>
      <c r="E200" s="182">
        <v>7</v>
      </c>
    </row>
    <row r="201" spans="2:5" x14ac:dyDescent="0.2">
      <c r="B201" s="180" t="s">
        <v>755</v>
      </c>
      <c r="C201" s="181" t="s">
        <v>650</v>
      </c>
      <c r="D201" s="182">
        <v>9</v>
      </c>
      <c r="E201" s="182">
        <v>9</v>
      </c>
    </row>
    <row r="202" spans="2:5" x14ac:dyDescent="0.2">
      <c r="B202" s="180" t="s">
        <v>756</v>
      </c>
      <c r="C202" s="181" t="s">
        <v>650</v>
      </c>
      <c r="D202" s="182">
        <v>9</v>
      </c>
      <c r="E202" s="182">
        <v>9</v>
      </c>
    </row>
    <row r="203" spans="2:5" x14ac:dyDescent="0.2">
      <c r="B203" s="180" t="s">
        <v>601</v>
      </c>
      <c r="C203" s="181" t="str">
        <f t="shared" si="2"/>
        <v/>
      </c>
      <c r="D203" s="182">
        <v>8</v>
      </c>
      <c r="E203" s="182">
        <v>8</v>
      </c>
    </row>
    <row r="204" spans="2:5" x14ac:dyDescent="0.2">
      <c r="B204" s="180" t="s">
        <v>757</v>
      </c>
      <c r="C204" s="181" t="s">
        <v>793</v>
      </c>
      <c r="D204" s="182">
        <v>5</v>
      </c>
      <c r="E204" s="182">
        <v>9</v>
      </c>
    </row>
    <row r="205" spans="2:5" x14ac:dyDescent="0.2">
      <c r="B205" s="180" t="s">
        <v>602</v>
      </c>
      <c r="C205" s="181" t="str">
        <f t="shared" si="2"/>
        <v/>
      </c>
      <c r="D205" s="182">
        <v>7</v>
      </c>
      <c r="E205" s="182">
        <v>7</v>
      </c>
    </row>
    <row r="206" spans="2:5" x14ac:dyDescent="0.2">
      <c r="B206" s="180" t="s">
        <v>305</v>
      </c>
      <c r="C206" s="181" t="str">
        <f t="shared" si="2"/>
        <v/>
      </c>
      <c r="D206" s="182">
        <v>8</v>
      </c>
      <c r="E206" s="182">
        <v>8</v>
      </c>
    </row>
    <row r="207" spans="2:5" x14ac:dyDescent="0.2">
      <c r="B207" s="183" t="s">
        <v>758</v>
      </c>
      <c r="C207" s="184" t="str">
        <f t="shared" si="2"/>
        <v>○</v>
      </c>
      <c r="D207" s="182">
        <v>8</v>
      </c>
      <c r="E207" s="182"/>
    </row>
    <row r="208" spans="2:5" x14ac:dyDescent="0.2">
      <c r="B208" s="180" t="s">
        <v>603</v>
      </c>
      <c r="C208" s="181" t="str">
        <f t="shared" si="2"/>
        <v/>
      </c>
      <c r="D208" s="182">
        <v>7</v>
      </c>
      <c r="E208" s="182">
        <v>7</v>
      </c>
    </row>
    <row r="209" spans="2:5" x14ac:dyDescent="0.2">
      <c r="B209" s="183" t="s">
        <v>604</v>
      </c>
      <c r="C209" s="184" t="str">
        <f t="shared" si="2"/>
        <v>◎</v>
      </c>
      <c r="D209" s="182"/>
      <c r="E209" s="182"/>
    </row>
    <row r="210" spans="2:5" x14ac:dyDescent="0.2">
      <c r="B210" s="180" t="s">
        <v>605</v>
      </c>
      <c r="C210" s="181" t="str">
        <f t="shared" si="2"/>
        <v/>
      </c>
      <c r="D210" s="182">
        <v>5</v>
      </c>
      <c r="E210" s="182">
        <v>5</v>
      </c>
    </row>
    <row r="211" spans="2:5" x14ac:dyDescent="0.2">
      <c r="B211" s="180" t="s">
        <v>606</v>
      </c>
      <c r="C211" s="181" t="str">
        <f t="shared" si="2"/>
        <v/>
      </c>
      <c r="D211" s="182">
        <v>3</v>
      </c>
      <c r="E211" s="182">
        <v>3</v>
      </c>
    </row>
    <row r="212" spans="2:5" x14ac:dyDescent="0.2">
      <c r="B212" s="180"/>
      <c r="C212" s="181"/>
      <c r="D212" s="182"/>
      <c r="E212" s="182"/>
    </row>
    <row r="213" spans="2:5" x14ac:dyDescent="0.2">
      <c r="B213" s="180" t="s">
        <v>449</v>
      </c>
      <c r="C213" s="181"/>
      <c r="D213" s="182"/>
      <c r="E213" s="182"/>
    </row>
    <row r="214" spans="2:5" x14ac:dyDescent="0.2">
      <c r="B214" s="180" t="s">
        <v>607</v>
      </c>
      <c r="C214" s="181"/>
      <c r="D214" s="182"/>
      <c r="E214" s="182"/>
    </row>
    <row r="215" spans="2:5" x14ac:dyDescent="0.2">
      <c r="B215" s="180" t="s">
        <v>608</v>
      </c>
      <c r="C215" s="181"/>
      <c r="D215" s="182"/>
      <c r="E215" s="182"/>
    </row>
    <row r="216" spans="2:5" x14ac:dyDescent="0.2">
      <c r="B216" s="180" t="s">
        <v>609</v>
      </c>
      <c r="C216" s="181"/>
      <c r="D216" s="182"/>
      <c r="E216" s="182"/>
    </row>
    <row r="217" spans="2:5" x14ac:dyDescent="0.2">
      <c r="B217" s="180" t="s">
        <v>610</v>
      </c>
      <c r="C217" s="181"/>
      <c r="D217" s="182"/>
      <c r="E217" s="182"/>
    </row>
    <row r="218" spans="2:5" x14ac:dyDescent="0.2">
      <c r="B218" s="180" t="s">
        <v>611</v>
      </c>
      <c r="C218" s="181"/>
      <c r="D218" s="182"/>
      <c r="E218" s="182"/>
    </row>
    <row r="219" spans="2:5" x14ac:dyDescent="0.2">
      <c r="B219" s="180" t="s">
        <v>612</v>
      </c>
      <c r="C219" s="181"/>
      <c r="D219" s="182"/>
      <c r="E219" s="182"/>
    </row>
    <row r="220" spans="2:5" x14ac:dyDescent="0.2">
      <c r="B220" s="180" t="s">
        <v>613</v>
      </c>
      <c r="C220" s="181"/>
      <c r="D220" s="182"/>
      <c r="E220" s="182"/>
    </row>
    <row r="221" spans="2:5" x14ac:dyDescent="0.2">
      <c r="B221" s="180" t="s">
        <v>450</v>
      </c>
      <c r="C221" s="181"/>
      <c r="D221" s="182">
        <v>3</v>
      </c>
      <c r="E221" s="182">
        <v>3</v>
      </c>
    </row>
    <row r="222" spans="2:5" x14ac:dyDescent="0.2">
      <c r="B222" s="180" t="s">
        <v>614</v>
      </c>
      <c r="C222" s="181"/>
      <c r="D222" s="182"/>
      <c r="E222" s="182"/>
    </row>
    <row r="223" spans="2:5" x14ac:dyDescent="0.2">
      <c r="B223" s="180" t="s">
        <v>759</v>
      </c>
      <c r="C223" s="181"/>
      <c r="D223" s="182"/>
      <c r="E223" s="182"/>
    </row>
    <row r="224" spans="2:5" x14ac:dyDescent="0.2">
      <c r="B224" s="180" t="s">
        <v>615</v>
      </c>
      <c r="C224" s="181"/>
      <c r="D224" s="182" t="s">
        <v>1044</v>
      </c>
      <c r="E224" s="182" t="s">
        <v>1046</v>
      </c>
    </row>
    <row r="225" spans="2:5" x14ac:dyDescent="0.2">
      <c r="B225" s="180" t="s">
        <v>616</v>
      </c>
      <c r="C225" s="181"/>
      <c r="D225" s="182"/>
      <c r="E225" s="182"/>
    </row>
    <row r="226" spans="2:5" x14ac:dyDescent="0.2">
      <c r="C226" s="171">
        <f>COUNTIF(C18:C211,"◎")+COUNTIF(C18:C211,"○")</f>
        <v>95</v>
      </c>
    </row>
    <row r="228" spans="2:5" ht="13.5" thickBot="1" x14ac:dyDescent="0.25">
      <c r="B228" s="186" t="s">
        <v>451</v>
      </c>
      <c r="C228" s="187"/>
      <c r="D228" s="187" t="s">
        <v>436</v>
      </c>
      <c r="E228" s="187" t="s">
        <v>437</v>
      </c>
    </row>
    <row r="229" spans="2:5" ht="13.5" thickTop="1" x14ac:dyDescent="0.2">
      <c r="C229" s="179" t="s">
        <v>452</v>
      </c>
      <c r="D229" s="179"/>
      <c r="E229" s="179">
        <f>SUM(E230:E239)</f>
        <v>137</v>
      </c>
    </row>
    <row r="230" spans="2:5" x14ac:dyDescent="0.2">
      <c r="C230" s="182" t="s">
        <v>1043</v>
      </c>
      <c r="D230" s="182" t="s">
        <v>1044</v>
      </c>
      <c r="E230" s="182">
        <f>COUNTIF(E17:E224,"10")</f>
        <v>1</v>
      </c>
    </row>
    <row r="231" spans="2:5" x14ac:dyDescent="0.2">
      <c r="C231" s="182" t="s">
        <v>629</v>
      </c>
      <c r="D231" s="182">
        <f>COUNTIF(C18:C225,"◎")+COUNTIF(C18:C225,"○")</f>
        <v>95</v>
      </c>
      <c r="E231" s="182">
        <f>COUNTIF(E18:E225,"9")</f>
        <v>38</v>
      </c>
    </row>
    <row r="232" spans="2:5" x14ac:dyDescent="0.2">
      <c r="C232" s="182" t="s">
        <v>617</v>
      </c>
      <c r="D232" s="182">
        <f>COUNTIF(D18:D225,"8")</f>
        <v>18</v>
      </c>
      <c r="E232" s="182">
        <f>COUNTIF(E18:E225,"8")</f>
        <v>21</v>
      </c>
    </row>
    <row r="233" spans="2:5" x14ac:dyDescent="0.2">
      <c r="C233" s="182" t="s">
        <v>618</v>
      </c>
      <c r="D233" s="182">
        <f>COUNTIF(D18:D225,"７")</f>
        <v>26</v>
      </c>
      <c r="E233" s="182">
        <f>COUNTIF(E18:E225,"７")</f>
        <v>17</v>
      </c>
    </row>
    <row r="234" spans="2:5" x14ac:dyDescent="0.2">
      <c r="C234" s="182" t="s">
        <v>619</v>
      </c>
      <c r="D234" s="182">
        <f>COUNTIF(D18:D225,"６")</f>
        <v>16</v>
      </c>
      <c r="E234" s="182">
        <f>COUNTIF(E18:E225,"６")</f>
        <v>12</v>
      </c>
    </row>
    <row r="235" spans="2:5" x14ac:dyDescent="0.2">
      <c r="C235" s="182" t="s">
        <v>620</v>
      </c>
      <c r="D235" s="182">
        <f>COUNTIF(D18:D225,"5")</f>
        <v>21</v>
      </c>
      <c r="E235" s="182">
        <f>COUNTIF(E18:E225,"5")</f>
        <v>12</v>
      </c>
    </row>
    <row r="236" spans="2:5" x14ac:dyDescent="0.2">
      <c r="C236" s="182" t="s">
        <v>621</v>
      </c>
      <c r="D236" s="182">
        <f>COUNTIF(D18:D225,"4")</f>
        <v>11</v>
      </c>
      <c r="E236" s="182">
        <f>COUNTIF(E18:E225,"4")</f>
        <v>10</v>
      </c>
    </row>
    <row r="237" spans="2:5" x14ac:dyDescent="0.2">
      <c r="C237" s="182" t="s">
        <v>622</v>
      </c>
      <c r="D237" s="182">
        <f>COUNTIF(D18:D225,"3")</f>
        <v>15</v>
      </c>
      <c r="E237" s="182">
        <f>COUNTIF(E18:E225,"3")</f>
        <v>11</v>
      </c>
    </row>
    <row r="238" spans="2:5" x14ac:dyDescent="0.2">
      <c r="C238" s="182" t="s">
        <v>623</v>
      </c>
      <c r="D238" s="182">
        <f>COUNTIF(D18:D225,"２")</f>
        <v>8</v>
      </c>
      <c r="E238" s="182">
        <f>COUNTIF(E18:E225,"２")</f>
        <v>8</v>
      </c>
    </row>
    <row r="239" spans="2:5" x14ac:dyDescent="0.2">
      <c r="C239" s="182" t="s">
        <v>624</v>
      </c>
      <c r="D239" s="182">
        <f>COUNTIF(D18:D225,"1")</f>
        <v>7</v>
      </c>
      <c r="E239" s="182">
        <f>COUNTIF(E18:E225,"1")</f>
        <v>7</v>
      </c>
    </row>
    <row r="241" spans="2:5" ht="13.5" customHeight="1" x14ac:dyDescent="0.2">
      <c r="B241" s="167" t="s">
        <v>453</v>
      </c>
      <c r="C241" s="346" t="s">
        <v>454</v>
      </c>
      <c r="D241" s="346"/>
      <c r="E241" s="346"/>
    </row>
  </sheetData>
  <autoFilter ref="A17:E211" xr:uid="{C1784521-642D-4DCA-832D-05CBD268A3D0}"/>
  <mergeCells count="4">
    <mergeCell ref="C1:E1"/>
    <mergeCell ref="D15:D17"/>
    <mergeCell ref="E15:E17"/>
    <mergeCell ref="C241:E241"/>
  </mergeCells>
  <phoneticPr fontId="10"/>
  <conditionalFormatting sqref="B22:C22">
    <cfRule type="expression" dxfId="0" priority="2">
      <formula>$C$22&gt;""</formula>
    </cfRule>
  </conditionalFormatting>
  <hyperlinks>
    <hyperlink ref="C1:E1" r:id="rId1" display="[INDEX]" xr:uid="{683214F3-B59B-467C-8BED-900D62B4BCDC}"/>
    <hyperlink ref="B1" r:id="rId2" xr:uid="{AEA8C613-0BB8-400B-BAD1-632E2349CCA7}"/>
    <hyperlink ref="C241:E241" r:id="rId3" display="[INDEX]" xr:uid="{FBC98BD4-9A63-4BEF-967F-049F578F0445}"/>
    <hyperlink ref="B241" r:id="rId4" xr:uid="{36364516-DF5C-443B-90A3-96204F4C06C7}"/>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活動状況</vt:lpstr>
      <vt:lpstr>Sheet1</vt:lpstr>
      <vt:lpstr>phase9</vt:lpstr>
      <vt:lpstr>活動状況!Print_Area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WGT活動記録</dc:title>
  <dc:creator>TOSH</dc:creator>
  <cp:lastModifiedBy>Toshihiro Saito</cp:lastModifiedBy>
  <cp:lastPrinted>2014-08-13T16:49:06Z</cp:lastPrinted>
  <dcterms:created xsi:type="dcterms:W3CDTF">2007-07-14T01:37:15Z</dcterms:created>
  <dcterms:modified xsi:type="dcterms:W3CDTF">2025-03-31T00:14:14Z</dcterms:modified>
</cp:coreProperties>
</file>